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'Sheet'!$A$5:$BI$21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<sst xmlns="http://schemas.openxmlformats.org/spreadsheetml/2006/main" uniqueCount="244">
  <si>
    <t/>
  </si>
  <si>
    <t>% зниження</t>
  </si>
  <si>
    <t>+380632324548</t>
  </si>
  <si>
    <t>+380660641150</t>
  </si>
  <si>
    <t>+380683268352</t>
  </si>
  <si>
    <t>+380963683507</t>
  </si>
  <si>
    <t>+380965971559</t>
  </si>
  <si>
    <t>+38987556443</t>
  </si>
  <si>
    <t>-</t>
  </si>
  <si>
    <t>0 (0)</t>
  </si>
  <si>
    <t>00034186</t>
  </si>
  <si>
    <t>00034186,ПУБЛІЧНЕ АКЦІОНЕРНЕ ТОВАРИСТВО "НАЦІОНАЛЬНА АКЦІОНЕРНА СТРАХОВА КОМПАНІЯ "ОРАНТА",Україна;30115243,Приватне Акціонерне Товариство "Страхова група "ТАС",Україна</t>
  </si>
  <si>
    <t>01034165</t>
  </si>
  <si>
    <t>028</t>
  </si>
  <si>
    <t>044</t>
  </si>
  <si>
    <t>048</t>
  </si>
  <si>
    <t>071</t>
  </si>
  <si>
    <t>09110000-3 Тверде паливо</t>
  </si>
  <si>
    <t>09130000-9 Нафта і дистиляти</t>
  </si>
  <si>
    <t>09210000-4 Мастильні засоби</t>
  </si>
  <si>
    <t>09310000-5 Електрична енергія</t>
  </si>
  <si>
    <t>100/60</t>
  </si>
  <si>
    <t>112</t>
  </si>
  <si>
    <t>116</t>
  </si>
  <si>
    <t>130</t>
  </si>
  <si>
    <t>131</t>
  </si>
  <si>
    <t>13907606</t>
  </si>
  <si>
    <t>13907606,ТОВ "ГЕРАФАК",Україна</t>
  </si>
  <si>
    <t>140</t>
  </si>
  <si>
    <t>14430000-4 Випарена сіль і чистий хлорид натрію</t>
  </si>
  <si>
    <t>147</t>
  </si>
  <si>
    <t>186</t>
  </si>
  <si>
    <t>2025</t>
  </si>
  <si>
    <t>2025-01-17</t>
  </si>
  <si>
    <t>2025-01-24</t>
  </si>
  <si>
    <t>2025-01-31</t>
  </si>
  <si>
    <t>2025-02-03</t>
  </si>
  <si>
    <t>2025-02-08</t>
  </si>
  <si>
    <t>2025-02-13</t>
  </si>
  <si>
    <t>2025-02-20</t>
  </si>
  <si>
    <t>2025-03-02</t>
  </si>
  <si>
    <t>2025-03-05</t>
  </si>
  <si>
    <t>2025-03-10</t>
  </si>
  <si>
    <t>2025-03-12</t>
  </si>
  <si>
    <t>2025-03-17</t>
  </si>
  <si>
    <t>2025-03-23</t>
  </si>
  <si>
    <t>2025-03-27</t>
  </si>
  <si>
    <t>2025-04-02</t>
  </si>
  <si>
    <t>2025-04-06</t>
  </si>
  <si>
    <t>2025-04-07</t>
  </si>
  <si>
    <t>2025-04-12</t>
  </si>
  <si>
    <t>2025-04-21</t>
  </si>
  <si>
    <t>2025-05-01</t>
  </si>
  <si>
    <t>2025-06-27</t>
  </si>
  <si>
    <t>2025-07-02</t>
  </si>
  <si>
    <t>2025-07-07</t>
  </si>
  <si>
    <t>2025-07-13</t>
  </si>
  <si>
    <t>2025-07-15</t>
  </si>
  <si>
    <t>2025-07-18</t>
  </si>
  <si>
    <t>2025-07-20</t>
  </si>
  <si>
    <t>2025-07-22</t>
  </si>
  <si>
    <t>2025-07-23</t>
  </si>
  <si>
    <t>2025-07-25</t>
  </si>
  <si>
    <t>2025-07-31</t>
  </si>
  <si>
    <t>2025-08-01</t>
  </si>
  <si>
    <t>2025-08-04</t>
  </si>
  <si>
    <t>2025-08-05</t>
  </si>
  <si>
    <t>2025-08-10</t>
  </si>
  <si>
    <t>2025-08-14</t>
  </si>
  <si>
    <t>2025-08-19</t>
  </si>
  <si>
    <t>2025-08-26</t>
  </si>
  <si>
    <t>2025-08-29</t>
  </si>
  <si>
    <t>2025-08-31</t>
  </si>
  <si>
    <t>2025-09-09</t>
  </si>
  <si>
    <t>2025-09-10</t>
  </si>
  <si>
    <t>2025-09-14</t>
  </si>
  <si>
    <t>2025-09-20</t>
  </si>
  <si>
    <t>2025-09-24</t>
  </si>
  <si>
    <t>2025-10-02</t>
  </si>
  <si>
    <t>2025-10-04</t>
  </si>
  <si>
    <t>2025-10-09</t>
  </si>
  <si>
    <t>2025-10-17</t>
  </si>
  <si>
    <t>2025-10-22</t>
  </si>
  <si>
    <t>2025-10-26</t>
  </si>
  <si>
    <t>2025-11-03</t>
  </si>
  <si>
    <t>2025-11-05</t>
  </si>
  <si>
    <t>2025-11-08</t>
  </si>
  <si>
    <t>3 (0)</t>
  </si>
  <si>
    <t>33757245</t>
  </si>
  <si>
    <t>33757245,ТОВ "РУТА НОВА - К",Україна</t>
  </si>
  <si>
    <t>37351098</t>
  </si>
  <si>
    <t>37351098,ПП "АЛЬФА ЛЮКС",Україна;20971740,ТОВ "БАСКО",Україна</t>
  </si>
  <si>
    <t>37398817</t>
  </si>
  <si>
    <t>37398817,Товариство з обмеженою відповідальністю "Компанія ВІП-ОЙЛ",Україна</t>
  </si>
  <si>
    <t>380507701107</t>
  </si>
  <si>
    <t>380676222428</t>
  </si>
  <si>
    <t>380677499488</t>
  </si>
  <si>
    <t>380992490470</t>
  </si>
  <si>
    <t>404000.0 UAH</t>
  </si>
  <si>
    <t>41149353</t>
  </si>
  <si>
    <t>41701548</t>
  </si>
  <si>
    <t>41701548,ТОВ "ТОРГІВЕЛЬНА ПАЛИВНА КОМПАНІЯ "ОБЛПАЛИВО",Україна</t>
  </si>
  <si>
    <t>41701548@ukr.net</t>
  </si>
  <si>
    <t>42120000-6 Насоси та компресори</t>
  </si>
  <si>
    <t>42129888</t>
  </si>
  <si>
    <t>42129888,ТОВАРИСТВО З ОБМЕЖЕНОЮ ВІДПОВІДАЛЬНІСТЮ  МИКОЛАЇВСЬКА ЕЛЕКТРОПОСТАЧАЛЬНА КОМПАНІЯ,Україна;44899719,ТОВ "ЕЛ-ЕНЕРГО",Україна</t>
  </si>
  <si>
    <t>42129888,ТОВАРИСТВО З ОБМЕЖЕНОЮ ВІДПОВІДАЛЬНІСТЮ  МИКОЛАЇВСЬКА ЕЛЕКТРОПОСТАЧАЛЬНА КОМПАНІЯ,Україна;44974675,ТОВАРИСТВО З ОБМЕЖЕНОЮ ВІДПОВІДАЛЬНІСТЮ "ЮЕНЕРДЖІС",Україна</t>
  </si>
  <si>
    <t>43209597</t>
  </si>
  <si>
    <t>43209597,ТОВ "СТЕЙДЖ АЛЬЯНС",Україна</t>
  </si>
  <si>
    <t>44110000-4 Конструкційні матеріали</t>
  </si>
  <si>
    <t>44360567,ТОВАРИСТВО З ОБМЕЖЕНОЮ ВІДПОВІДАЛЬНІСТЮ "Перша будівельна база",Україна;37351098,ПП "АЛЬФА ЛЮКС",Україна</t>
  </si>
  <si>
    <t>45787901,ТОВАРИСТВО З ОБМЕЖЕНОЮ ВІДПОВІДАЛЬНІСТЮ "ЕЛЕКТРОМАШ НАІ",Україна;41149353,ТОВАРИСТВО З ОБМЕЖЕНОЮ ВІДПОВІДАЛЬНІСТЮ "ТЕХЕЛЕКТРОМАШПРОМ",Україна;2439213215,ФОП "БРУЛЕВИЧ ВІТАЛІЙ ВОЛОДИМИРОВИЧ",Україна</t>
  </si>
  <si>
    <t>488000.0 UAH</t>
  </si>
  <si>
    <t>50532000-3 Послуги з ремонту і технічного обслуговування електричної техніки, апаратури та супутнього обладнання</t>
  </si>
  <si>
    <t>66510000-8 Страхові послуги</t>
  </si>
  <si>
    <t>72</t>
  </si>
  <si>
    <t>Cтрахування цивільно-правової відповідальності власників наземних транспортних засобів</t>
  </si>
  <si>
    <t>Cіль Екстра (поварена харчова виварочна вакуумна)</t>
  </si>
  <si>
    <t>PAVLO.KUZ@VIP-OIL.COM.UA</t>
  </si>
  <si>
    <t>TEMPNIKOPOL@GMAIL.COM</t>
  </si>
  <si>
    <t>UAH</t>
  </si>
  <si>
    <t>gerafak.od@gmail.com</t>
  </si>
  <si>
    <t>i.yaroshchuk@alfagrant.com.ua</t>
  </si>
  <si>
    <t>info_general@ukr.net</t>
  </si>
  <si>
    <t>moskovtseva_s@elektropostach.mk.ua</t>
  </si>
  <si>
    <t>ostashko_u@elektropostach.mk.ua</t>
  </si>
  <si>
    <t>report-feedback@zakupivli.pro</t>
  </si>
  <si>
    <t>rutakiliya@gmail.com</t>
  </si>
  <si>
    <t>samichenkoalexey@ukr.net</t>
  </si>
  <si>
    <t>ЄДРПОУ організатора</t>
  </si>
  <si>
    <t>ЄДРПОУ переможця</t>
  </si>
  <si>
    <t>Ідентифікатор закупівлі</t>
  </si>
  <si>
    <t>Ідентифікатор лота</t>
  </si>
  <si>
    <t>Антон Бринзой</t>
  </si>
  <si>
    <t>Бензин А-95 (паливо моторне альтернативне А-95); Дизельне паливо</t>
  </si>
  <si>
    <t>Бензин А-95 (паливо моторне альтернативне А-95); Дизельне паливо - по талонам, смарт/скретч-карткам</t>
  </si>
  <si>
    <t>Блок газобетонний, перегородковий, 600х200х300 мм, D500</t>
  </si>
  <si>
    <t>Валюта</t>
  </si>
  <si>
    <t>Випарена сіль і чистий хлорид натрію (сіль Екстра (поварена харчова виварочна вакуумна)):Випарена сіль і чистий хлорид натрію (сіль Екстра (поварена харчова виварочна вакуумна))</t>
  </si>
  <si>
    <t>Всього вимог (без рішення)</t>
  </si>
  <si>
    <t>Всього запитань (без відповіді)</t>
  </si>
  <si>
    <t>Всього скарг (без рішення)</t>
  </si>
  <si>
    <t>Всі учасники закупки</t>
  </si>
  <si>
    <t>Вугілля кам’яне марки Г (Г2) (13-100); Брикет паливний вугільний</t>
  </si>
  <si>
    <t>Відкриті торги з особливостями</t>
  </si>
  <si>
    <t>Відсутнє</t>
  </si>
  <si>
    <t>Дата аукціону</t>
  </si>
  <si>
    <t>Дата закінчення процедури</t>
  </si>
  <si>
    <t>Дата публікації закупівлі</t>
  </si>
  <si>
    <t>Дата публікації повідомлення про намір укласти договір</t>
  </si>
  <si>
    <t>Дата підписання договору:</t>
  </si>
  <si>
    <t>Дата уточнення до:</t>
  </si>
  <si>
    <t>Дата уточнення з:</t>
  </si>
  <si>
    <t>Дизельне паливо - по талонам, смарт/скретч-карткам</t>
  </si>
  <si>
    <t>Договір діє до:</t>
  </si>
  <si>
    <t>Договір діє з:</t>
  </si>
  <si>
    <t>Електрична енергія</t>
  </si>
  <si>
    <t>Електрична енергія (електрична енергія):Електрична енергія (електрична енергія)</t>
  </si>
  <si>
    <t>Електронна пошта переможця тендеру</t>
  </si>
  <si>
    <t>З ПДВ</t>
  </si>
  <si>
    <t>Звіт створено 7 листопада о 08:38 з використанням http://zakupivli.pro</t>
  </si>
  <si>
    <t>КІЛІЙСЬКЕ МІЖРАЙОННЕ УПРАВЛІННЯ ВОДНОГО ГОСПОДАРСТВА</t>
  </si>
  <si>
    <t>КЕП</t>
  </si>
  <si>
    <t>Класифікатор</t>
  </si>
  <si>
    <t>Конструкційні матеріали (цемент М-400)
:Конструкційні матеріали (цемент М-400)</t>
  </si>
  <si>
    <t>Конструкційні матеріали (шифер 8-ми хвильовий):Конструкційні матеріали (шифер 8-ми хвильовий)</t>
  </si>
  <si>
    <t>Конструкційні матеріали» (блок газобетонний, перегородковий, 600х200х300 мм, D500):Конструкційні матеріали» (блок газобетонний, перегородковий, 600х200х300 мм, D500)</t>
  </si>
  <si>
    <t>Контактний телефон переможця тендеру</t>
  </si>
  <si>
    <t>Крок зниження</t>
  </si>
  <si>
    <t>Кількість одиниць</t>
  </si>
  <si>
    <t>Кількість учасників аукціону</t>
  </si>
  <si>
    <t>Мастильні засоби (олива моторна М-10Г2к; олива моторна М-8В; олива трансформаторна; моторна олива синтетична з ревіталізантом для двотактних двигунів XADO 2T (або еквівалент); олива гідравлічна МГЕ-46в; олива гідравлічна HME 46; олива трансмісійна ТАД-17м; олива трансмісійна Нігрол всесезонна):Мастильні засоби (олива моторна М-10Г2к; олива моторна М-8В; олива трансформаторна; моторна олива синтетична з ревіталізантом для двотактних двигунів XADO 2T (або еквівалент); олива гідравлічна МГЕ-46в; олива гідравлічна HME 46; олива трансмісійна ТАД-17м; олива трансмісійна Нігрол всесезонна)</t>
  </si>
  <si>
    <t>Мої дії</t>
  </si>
  <si>
    <t>Назва потенційного переможця (з найменшою ціною)</t>
  </si>
  <si>
    <t>Насоси та компресори (ротор в зборі 20 НДн колесо D 490 мм  з відповідними напівмуфтами (D 85 насосу, D 100 мотора) та антикорозійним та антиковітаційним покриттям робочого колеса):Насоси та компресори (ротор в зборі 20 НДн колесо D 490 мм з відповідними напівмуфтами (D 85 насосу, D 100 мотора) та антикорозійним та антиковітаційним покриттям робочого колеса)</t>
  </si>
  <si>
    <t>Нафта і дистиляти (бензин А-95 (паливо моторне альтернативне А-95), дизельне паливо - по талонам, смарт/скретч-карткам):Нафта і дистиляти (бензин А-95 (паливо моторне альтернативне А-95), дизельне паливо - по талонам, смарт/скретч-карткам)</t>
  </si>
  <si>
    <t>Нафта і дистиляти (бензин А-95 (паливо моторне альтернативне А-95), дизельне паливо - по талонам, смарт/скретч-карткам):Нафта і дистиляти (дизельне паливо - по талонам, смарт/скретч-карткам)</t>
  </si>
  <si>
    <t>Нафта і дистиляти (дизельне паливо - по талонам, смарт/скретч-карткам):Нафта і дистиляти (дизельне паливо - по талонам, смарт/скретч-карткам)</t>
  </si>
  <si>
    <t>Нецінові критерії</t>
  </si>
  <si>
    <t>Номер договору</t>
  </si>
  <si>
    <t>Ні</t>
  </si>
  <si>
    <t>Одиниця виміру</t>
  </si>
  <si>
    <t>Олива моторна М-10Г2к; Олива моторна М-8В; Олива трансформаторна; Моторна олива синтетична з ревіталізантом для двотактних двигунів XADO 2T (або еквівалент); Олива гідравлічна МГЕ-46в; Олива гідравлічна HME 46; Олива трансмісійна ТАД-17м; Олива трансмісійна Нігрол всесезонна</t>
  </si>
  <si>
    <t>Організатор</t>
  </si>
  <si>
    <t>Організатор закупівлі</t>
  </si>
  <si>
    <t>Основний контакт</t>
  </si>
  <si>
    <t>Очікувана вартість закупівлі</t>
  </si>
  <si>
    <t>Очікувана вартість лота</t>
  </si>
  <si>
    <t>Очікувана вартість, одиниця</t>
  </si>
  <si>
    <t>ПП "АЛЬФА ЛЮКС"</t>
  </si>
  <si>
    <t>ПУБЛІЧНЕ АКЦІОНЕРНЕ ТОВАРИСТВО "НАЦІОНАЛЬНА АКЦІОНЕРНА СТРАХОВА КОМПАНІЯ "ОРАНТА"</t>
  </si>
  <si>
    <t>Перемотка електродвигуна тип А-12-52-10; Перемотка електродвигуна тип А-114-10; Перемотка електродвигунів тип АИР225M4 ; Ремонт трансформатора тип ТМГ 25 кВА; Ремонт трансформатора тип ТМ-630</t>
  </si>
  <si>
    <t>Посилання на редукціон</t>
  </si>
  <si>
    <t>Послуги з ремонту і технічного обслуговування електричної техніки, апаратури та супутнього обладнання (перемотки електродвигунів тип А-12-52-10,  тип А-114-10, тип АИР225M4 та ремонту трансформаторів тип ТМГ 25 кВА, тип ТМ-630):Послуги з ремонту і технічного обслуговування електричної техніки, апаратури та супутнього обладнання (перемотки електродвигунів тип А-12-52-10, тип А-114-10, тип АИР225M4 та ремонту трансформаторів тип ТМГ 25 кВА, тип ТМ-630)</t>
  </si>
  <si>
    <t>Предмет закупівлі</t>
  </si>
  <si>
    <t>Прийом пропозицій до:</t>
  </si>
  <si>
    <t>Прийом пропозицій з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</si>
  <si>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</si>
  <si>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</si>
  <si>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</si>
  <si>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Ротор в зборі 20 НДн колесо D 490 мм  з відповідними напівмуфтами (D 85 насосу, D 100 мотора) та антикорозійним та антиковітаційним покриттям робочого колеса</t>
  </si>
  <si>
    <t>Річний план на</t>
  </si>
  <si>
    <t>Список державних закупівель</t>
  </si>
  <si>
    <t>Статус</t>
  </si>
  <si>
    <t>Статус договору</t>
  </si>
  <si>
    <t>Страхові послуги (страхування цивільно-правової відповідальності власників наземних транспортних засобів):Страхові послуги (страхування цивільно-правової відповідальності власників наземних транспортних засобів)</t>
  </si>
  <si>
    <t>Строк поставки до:</t>
  </si>
  <si>
    <t>Строк поставки з:</t>
  </si>
  <si>
    <t>Сума гарантії</t>
  </si>
  <si>
    <t>Сума зниження, грн</t>
  </si>
  <si>
    <t>Сума укладеного договору</t>
  </si>
  <si>
    <t>ТОВ "ГЕРАФАК"</t>
  </si>
  <si>
    <t>ТОВ "РУТА НОВА - К"</t>
  </si>
  <si>
    <t>ТОВ "СТЕЙДЖ АЛЬЯНС"</t>
  </si>
  <si>
    <t>ТОВ "ТОРГІВЕЛЬНА ПАЛИВНА КОМПАНІЯ "ОБЛПАЛИВО"</t>
  </si>
  <si>
    <t>ТОВАРИСТВО З ОБМЕЖЕНОЮ ВІДПОВІДАЛЬНІСТЮ  МИКОЛАЇВСЬКА ЕЛЕКТРОПОСТАЧАЛЬНА КОМПАНІЯ</t>
  </si>
  <si>
    <t>ТОВАРИСТВО З ОБМЕЖЕНОЮ ВІДПОВІДАЛЬНІСТЮ "ЕЛЕКТРОМАШ НАІ"</t>
  </si>
  <si>
    <t>ТОВАРИСТВО З ОБМЕЖЕНОЮ ВІДПОВІДАЛЬНІСТЮ "Перша будівельна база"</t>
  </si>
  <si>
    <t>ТОВАРИСТВО З ОБМЕЖЕНОЮ ВІДПОВІДАЛЬНІСТЮ "ТЕХЕЛЕКТРОМАШПРОМ"</t>
  </si>
  <si>
    <t>Так</t>
  </si>
  <si>
    <t>Тверде паливо (вугілля кам’яне марки Г (Г2) (13-100); брикет паливний вугільний):Тверде паливо (вугілля кам’яне марки Г (Г2) (13-100); брикет паливний вугільний)</t>
  </si>
  <si>
    <t>Тип процедури</t>
  </si>
  <si>
    <t>Товариство з обмеженою відповідальністю "Компанія ВІП-ОЙЛ"</t>
  </si>
  <si>
    <t>Узагальнена назва закупівлі</t>
  </si>
  <si>
    <t>Укладання договору до (кінцева дата для укладання договору):</t>
  </si>
  <si>
    <t>Укладання договору з (початкова дата для укладання договору):</t>
  </si>
  <si>
    <t>Фактичний переможець</t>
  </si>
  <si>
    <t>Цемент М-400</t>
  </si>
  <si>
    <t>Шифер 8-ми хвильовий</t>
  </si>
  <si>
    <t>Якщо ви маєте пропозицію чи побажання щодо покращення цього звіту, напишіть нам, будь ласка:</t>
  </si>
  <si>
    <t>аукціон не проводився</t>
  </si>
  <si>
    <t>завершений</t>
  </si>
  <si>
    <t>кіловат-година</t>
  </si>
  <si>
    <t>кілька позицій</t>
  </si>
  <si>
    <t>літр</t>
  </si>
  <si>
    <t>метр кубічний</t>
  </si>
  <si>
    <t>очікує підпису</t>
  </si>
  <si>
    <t>послуга</t>
  </si>
  <si>
    <t>прийом пропозицій</t>
  </si>
  <si>
    <t>пропозиції розглянуті</t>
  </si>
  <si>
    <t>підписано</t>
  </si>
  <si>
    <t>тонна</t>
  </si>
  <si>
    <t>штука</t>
  </si>
  <si>
    <t>№</t>
  </si>
</sst>
</file>

<file path=xl/styles.xml><?xml version="1.0" encoding="utf-8"?>
<styleSheet xmlns="http://schemas.openxmlformats.org/spreadsheetml/2006/main">
  <numFmts count="3">
    <numFmt numFmtId="165" formatCode="yyyy-mm-dd"/>
    <numFmt numFmtId="166" formatCode="dd.mm.yyyy"/>
    <numFmt numFmtId="167" formatCode="dd.mm.yyyy hh:mm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0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165" fontId="0" fillId="0" xfId="0" borderId="0" applyNumberFormat="1"/>
    <xf numFmtId="166" fontId="1" fillId="0" xfId="0" borderId="0" applyFont="1" applyNumberFormat="1"/>
    <xf numFmtId="167" fontId="1" fillId="0" xfId="0" borderId="0" applyFont="1" applyNumberFormat="1"/>
    <xf numFmtId="4" fontId="1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63158762" TargetMode="External"/>
  <ns0:Relationship Id="rId3" Type="http://schemas.openxmlformats.org/officeDocument/2006/relationships/hyperlink" Target="https://my.zakupivli.pro/remote/dispatcher/state_purchase_lot_view/1824528" TargetMode="External"/>
  <ns0:Relationship Id="rId4" Type="http://schemas.openxmlformats.org/officeDocument/2006/relationships/hyperlink" Target="https://my.zakupivli.pro/remote/dispatcher/state_purchase_view/62749083" TargetMode="External"/>
  <ns0:Relationship Id="rId5" Type="http://schemas.openxmlformats.org/officeDocument/2006/relationships/hyperlink" Target="https://my.zakupivli.pro/remote/dispatcher/state_purchase_lot_view/1804498" TargetMode="External"/>
  <ns0:Relationship Id="rId6" Type="http://schemas.openxmlformats.org/officeDocument/2006/relationships/hyperlink" Target="https://auctions.prozorro.gov.ua/tenders/04ea374ff70a453f8026b46916f3d764_c5fd0ae017ec4ba3b53e645fddb4c1a2" TargetMode="External"/>
  <ns0:Relationship Id="rId7" Type="http://schemas.openxmlformats.org/officeDocument/2006/relationships/hyperlink" Target="https://my.zakupivli.pro/remote/dispatcher/state_purchase_view/62363250" TargetMode="External"/>
  <ns0:Relationship Id="rId8" Type="http://schemas.openxmlformats.org/officeDocument/2006/relationships/hyperlink" Target="https://my.zakupivli.pro/remote/dispatcher/state_purchase_lot_view/1783257" TargetMode="External"/>
  <ns0:Relationship Id="rId9" Type="http://schemas.openxmlformats.org/officeDocument/2006/relationships/hyperlink" Target="https://auctions.prozorro.gov.ua/tenders/a23d82c916d84b839e83186ff4d39714_85dd3b112cfa458488bd14adeb0d102c" TargetMode="External"/>
  <ns0:Relationship Id="rId10" Type="http://schemas.openxmlformats.org/officeDocument/2006/relationships/hyperlink" Target="https://my.zakupivli.pro/remote/dispatcher/state_purchase_view/61825298" TargetMode="External"/>
  <ns0:Relationship Id="rId11" Type="http://schemas.openxmlformats.org/officeDocument/2006/relationships/hyperlink" Target="https://my.zakupivli.pro/remote/dispatcher/state_purchase_lot_view/1757132" TargetMode="External"/>
  <ns0:Relationship Id="rId12" Type="http://schemas.openxmlformats.org/officeDocument/2006/relationships/hyperlink" Target="https://my.zakupivli.pro/remote/dispatcher/state_purchase_view/61533686" TargetMode="External"/>
  <ns0:Relationship Id="rId13" Type="http://schemas.openxmlformats.org/officeDocument/2006/relationships/hyperlink" Target="https://my.zakupivli.pro/remote/dispatcher/state_purchase_lot_view/1743785" TargetMode="External"/>
  <ns0:Relationship Id="rId14" Type="http://schemas.openxmlformats.org/officeDocument/2006/relationships/hyperlink" Target="https://auctions.prozorro.gov.ua/tenders/c64eb4a1c96f43af90131e3a8985032a_c3720eae9266407197bf45f1cfad7929" TargetMode="External"/>
  <ns0:Relationship Id="rId15" Type="http://schemas.openxmlformats.org/officeDocument/2006/relationships/hyperlink" Target="https://my.zakupivli.pro/remote/dispatcher/state_purchase_view/61528954" TargetMode="External"/>
  <ns0:Relationship Id="rId16" Type="http://schemas.openxmlformats.org/officeDocument/2006/relationships/hyperlink" Target="https://my.zakupivli.pro/remote/dispatcher/state_purchase_lot_view/1743517" TargetMode="External"/>
  <ns0:Relationship Id="rId17" Type="http://schemas.openxmlformats.org/officeDocument/2006/relationships/hyperlink" Target="https://my.zakupivli.pro/remote/dispatcher/state_purchase_view/61112584" TargetMode="External"/>
  <ns0:Relationship Id="rId18" Type="http://schemas.openxmlformats.org/officeDocument/2006/relationships/hyperlink" Target="https://my.zakupivli.pro/remote/dispatcher/state_purchase_lot_view/1722573" TargetMode="External"/>
  <ns0:Relationship Id="rId19" Type="http://schemas.openxmlformats.org/officeDocument/2006/relationships/hyperlink" Target="https://my.zakupivli.pro/remote/dispatcher/state_purchase_view/60805948" TargetMode="External"/>
  <ns0:Relationship Id="rId20" Type="http://schemas.openxmlformats.org/officeDocument/2006/relationships/hyperlink" Target="https://my.zakupivli.pro/remote/dispatcher/state_purchase_lot_view/1706615" TargetMode="External"/>
  <ns0:Relationship Id="rId21" Type="http://schemas.openxmlformats.org/officeDocument/2006/relationships/hyperlink" Target="https://auctions.prozorro.gov.ua/tenders/81ae00dcd44840c893945697a8c90bfb_bd27fad2e6f945afb33ce198fc4769b0" TargetMode="External"/>
  <ns0:Relationship Id="rId22" Type="http://schemas.openxmlformats.org/officeDocument/2006/relationships/hyperlink" Target="https://my.zakupivli.pro/remote/dispatcher/state_purchase_view/60728892" TargetMode="External"/>
  <ns0:Relationship Id="rId23" Type="http://schemas.openxmlformats.org/officeDocument/2006/relationships/hyperlink" Target="https://my.zakupivli.pro/remote/dispatcher/state_purchase_lot_view/1702250" TargetMode="External"/>
  <ns0:Relationship Id="rId24" Type="http://schemas.openxmlformats.org/officeDocument/2006/relationships/hyperlink" Target="https://auctions.prozorro.gov.ua/tenders/106f6e2acdc748708cd2e4d773aa39dc_953b0149f5e44ab69bbc1bac78d89540" TargetMode="External"/>
  <ns0:Relationship Id="rId25" Type="http://schemas.openxmlformats.org/officeDocument/2006/relationships/hyperlink" Target="https://my.zakupivli.pro/remote/dispatcher/state_purchase_view/60570846" TargetMode="External"/>
  <ns0:Relationship Id="rId26" Type="http://schemas.openxmlformats.org/officeDocument/2006/relationships/hyperlink" Target="https://my.zakupivli.pro/remote/dispatcher/state_purchase_lot_view/1694332" TargetMode="External"/>
  <ns0:Relationship Id="rId27" Type="http://schemas.openxmlformats.org/officeDocument/2006/relationships/hyperlink" Target="https://my.zakupivli.pro/remote/dispatcher/state_purchase_view/60401439" TargetMode="External"/>
  <ns0:Relationship Id="rId28" Type="http://schemas.openxmlformats.org/officeDocument/2006/relationships/hyperlink" Target="https://my.zakupivli.pro/remote/dispatcher/state_purchase_lot_view/1686281" TargetMode="External"/>
  <ns0:Relationship Id="rId29" Type="http://schemas.openxmlformats.org/officeDocument/2006/relationships/hyperlink" Target="https://auctions.prozorro.gov.ua/tenders/1dce45a4ed0b4e029bd99541fc66bfb3_d3f3bc1f1ec3441889c27c1c0c40df10" TargetMode="External"/>
  <ns0:Relationship Id="rId30" Type="http://schemas.openxmlformats.org/officeDocument/2006/relationships/hyperlink" Target="https://my.zakupivli.pro/remote/dispatcher/state_purchase_view/58603135" TargetMode="External"/>
  <ns0:Relationship Id="rId31" Type="http://schemas.openxmlformats.org/officeDocument/2006/relationships/hyperlink" Target="https://my.zakupivli.pro/remote/dispatcher/state_purchase_lot_view/1602940" TargetMode="External"/>
  <ns0:Relationship Id="rId32" Type="http://schemas.openxmlformats.org/officeDocument/2006/relationships/hyperlink" Target="https://my.zakupivli.pro/remote/dispatcher/state_purchase_view/58043667" TargetMode="External"/>
  <ns0:Relationship Id="rId33" Type="http://schemas.openxmlformats.org/officeDocument/2006/relationships/hyperlink" Target="https://my.zakupivli.pro/remote/dispatcher/state_purchase_lot_view/1575750" TargetMode="External"/>
  <ns0:Relationship Id="rId34" Type="http://schemas.openxmlformats.org/officeDocument/2006/relationships/hyperlink" Target="https://my.zakupivli.pro/remote/dispatcher/state_purchase_view/57897852" TargetMode="External"/>
  <ns0:Relationship Id="rId35" Type="http://schemas.openxmlformats.org/officeDocument/2006/relationships/hyperlink" Target="https://my.zakupivli.pro/remote/dispatcher/state_purchase_lot_view/1568860" TargetMode="External"/>
  <ns0:Relationship Id="rId36" Type="http://schemas.openxmlformats.org/officeDocument/2006/relationships/hyperlink" Target="https://my.zakupivli.pro/remote/dispatcher/state_purchase_view/57109586" TargetMode="External"/>
  <ns0:Relationship Id="rId37" Type="http://schemas.openxmlformats.org/officeDocument/2006/relationships/hyperlink" Target="https://my.zakupivli.pro/remote/dispatcher/state_purchase_lot_view/1536429" TargetMode="External"/>
  <ns0:Relationship Id="rId38" Type="http://schemas.openxmlformats.org/officeDocument/2006/relationships/hyperlink" Target="https://my.zakupivli.pro/remote/dispatcher/state_purchase_view/56661499" TargetMode="External"/>
  <ns0:Relationship Id="rId39" Type="http://schemas.openxmlformats.org/officeDocument/2006/relationships/hyperlink" Target="https://my.zakupivli.pro/remote/dispatcher/state_purchase_lot_view/1523724" TargetMode="External"/>
  <ns0:Relationship Id="rId40" Type="http://schemas.openxmlformats.org/officeDocument/2006/relationships/hyperlink" Target="https://auctions.prozorro.gov.ua/tenders/3121da7c2eb94c23b47e8fe1f6f1af03_bd27fad2e6f945afb33ce198fc4769b0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I22"/>
  <sheetViews>
    <sheetView workbookViewId="0">
      <pane ySplit="5" topLeftCell="A6" activePane="bottomLeft" state="frozen"/>
      <selection pane="bottomLeft" activeCell="A1" sqref="A1"/>
    </sheetView>
  </sheetViews>
  <sheetFormatPr defaultRowHeight="15" baseColWidth="10"/>
  <cols>
    <col width="5" min="1" max="1"/>
    <col width="25" min="2" max="2"/>
    <col width="25" min="3" max="3"/>
    <col width="35" min="4" max="4"/>
    <col width="35" min="5" max="5"/>
    <col width="20" min="6" max="6"/>
    <col width="35" min="7" max="7"/>
    <col width="30" min="8" max="8"/>
    <col width="5" min="9" max="9"/>
    <col width="30" min="10" max="10"/>
    <col width="15" min="11" max="11"/>
    <col width="20" min="12" max="12"/>
    <col width="20" min="13" max="13"/>
    <col width="5" min="14" max="14"/>
    <col width="5" min="15" max="15"/>
    <col width="5" min="16" max="16"/>
    <col width="10" min="17" max="17"/>
    <col width="10" min="18" max="18"/>
    <col width="10" min="19" max="19"/>
    <col width="10" min="20" max="20"/>
    <col width="10" min="21" max="21"/>
    <col width="25" min="22" max="22"/>
    <col width="10" min="23" max="23"/>
    <col width="15" min="24" max="24"/>
    <col width="15" min="25" max="25"/>
    <col width="10" min="26" max="26"/>
    <col width="15" min="27" max="27"/>
    <col width="15" min="28" max="28"/>
    <col width="15" min="29" max="29"/>
    <col width="10" min="30" max="30"/>
    <col width="15" min="31" max="31"/>
    <col width="20" min="32" max="32"/>
    <col width="20" min="33" max="33"/>
    <col width="15" min="34" max="34"/>
    <col width="15" min="35" max="35"/>
    <col width="20" min="36" max="36"/>
    <col width="15" min="37" max="37"/>
    <col width="10" min="38" max="38"/>
    <col width="20" min="39" max="39"/>
    <col width="15" min="40" max="40"/>
    <col width="20" min="41" max="41"/>
    <col width="10" min="42" max="42"/>
    <col width="15" min="43" max="43"/>
    <col width="10" min="44" max="44"/>
    <col width="10" min="45" max="45"/>
    <col width="15" min="46" max="46"/>
    <col width="10" min="47" max="47"/>
    <col width="10" min="48" max="48"/>
    <col width="20" min="49" max="49"/>
    <col width="15" min="50" max="50"/>
    <col width="15" min="51" max="51"/>
    <col width="15" min="52" max="52"/>
    <col width="10" min="53" max="53"/>
    <col width="10" min="54" max="54"/>
    <col width="20" min="55" max="55"/>
    <col width="20" min="56" max="56"/>
    <col width="15" min="57" max="57"/>
    <col width="10" min="58" max="58"/>
    <col width="20" min="59" max="59"/>
    <col width="20" min="60" max="60"/>
    <col width="50" min="61" max="61"/>
  </cols>
  <sheetData>
    <row r="1" spans="1:61">
      <c r="A1" t="s" s="1">
        <v>229</v>
      </c>
    </row>
    <row r="2" spans="1:61">
      <c r="A2" t="s" s="2">
        <v>126</v>
      </c>
    </row>
    <row r="4" spans="1:61">
      <c r="A4" t="s" s="1">
        <v>202</v>
      </c>
    </row>
    <row r="5" spans="1:61">
      <c r="A5" t="s" s="3">
        <v>243</v>
      </c>
      <c r="B5" t="s" s="3">
        <v>131</v>
      </c>
      <c r="C5" t="s" s="3">
        <v>132</v>
      </c>
      <c r="D5" t="s" s="3">
        <v>223</v>
      </c>
      <c r="E5" t="s" s="3">
        <v>194</v>
      </c>
      <c r="F5" t="s" s="3">
        <v>201</v>
      </c>
      <c r="G5" t="s" s="3">
        <v>163</v>
      </c>
      <c r="H5" t="s" s="3">
        <v>221</v>
      </c>
      <c r="I5" t="s" s="3">
        <v>162</v>
      </c>
      <c r="J5" t="s" s="3">
        <v>183</v>
      </c>
      <c r="K5" t="s" s="3">
        <v>129</v>
      </c>
      <c r="L5" t="s" s="3">
        <v>184</v>
      </c>
      <c r="M5" t="s" s="3">
        <v>185</v>
      </c>
      <c r="N5" t="s" s="3">
        <v>140</v>
      </c>
      <c r="O5" t="s" s="3">
        <v>141</v>
      </c>
      <c r="P5" t="s" s="3">
        <v>139</v>
      </c>
      <c r="Q5" t="s" s="3">
        <v>148</v>
      </c>
      <c r="R5" t="s" s="3">
        <v>152</v>
      </c>
      <c r="S5" t="s" s="3">
        <v>151</v>
      </c>
      <c r="T5" t="s" s="3">
        <v>196</v>
      </c>
      <c r="U5" t="s" s="3">
        <v>195</v>
      </c>
      <c r="V5" t="s" s="3">
        <v>146</v>
      </c>
      <c r="W5" t="s" s="3">
        <v>170</v>
      </c>
      <c r="X5" t="s" s="3">
        <v>186</v>
      </c>
      <c r="Y5" t="s" s="3">
        <v>187</v>
      </c>
      <c r="Z5" t="s" s="3">
        <v>169</v>
      </c>
      <c r="AA5" t="s" s="3">
        <v>188</v>
      </c>
      <c r="AB5" t="s" s="3">
        <v>181</v>
      </c>
      <c r="AC5" t="s" s="3">
        <v>168</v>
      </c>
      <c r="AD5" t="s" s="3">
        <v>137</v>
      </c>
      <c r="AE5" t="s" s="3">
        <v>159</v>
      </c>
      <c r="AF5" t="s" s="3">
        <v>208</v>
      </c>
      <c r="AG5" t="s" s="3">
        <v>178</v>
      </c>
      <c r="AH5" t="s" s="3">
        <v>198</v>
      </c>
      <c r="AI5" t="s" s="3">
        <v>199</v>
      </c>
      <c r="AJ5" t="s" s="3">
        <v>173</v>
      </c>
      <c r="AK5" t="s" s="3">
        <v>209</v>
      </c>
      <c r="AL5" t="s" s="3">
        <v>1</v>
      </c>
      <c r="AM5" t="s" s="3">
        <v>226</v>
      </c>
      <c r="AN5" t="s" s="3">
        <v>130</v>
      </c>
      <c r="AO5" t="s" s="3">
        <v>158</v>
      </c>
      <c r="AP5" t="s" s="3">
        <v>167</v>
      </c>
      <c r="AQ5" t="s" s="3">
        <v>209</v>
      </c>
      <c r="AR5" t="s" s="3">
        <v>1</v>
      </c>
      <c r="AS5" t="s" s="3">
        <v>192</v>
      </c>
      <c r="AT5" t="s" s="3">
        <v>149</v>
      </c>
      <c r="AU5" t="s" s="3">
        <v>225</v>
      </c>
      <c r="AV5" t="s" s="3">
        <v>224</v>
      </c>
      <c r="AW5" t="s" s="3">
        <v>203</v>
      </c>
      <c r="AX5" t="s" s="3">
        <v>147</v>
      </c>
      <c r="AY5" t="s" s="3">
        <v>179</v>
      </c>
      <c r="AZ5" t="s" s="3">
        <v>210</v>
      </c>
      <c r="BA5" t="s" s="3">
        <v>207</v>
      </c>
      <c r="BB5" t="s" s="3">
        <v>206</v>
      </c>
      <c r="BC5" t="s" s="3">
        <v>150</v>
      </c>
      <c r="BD5" t="s" s="3">
        <v>155</v>
      </c>
      <c r="BE5" t="s" s="3">
        <v>154</v>
      </c>
      <c r="BF5" t="s" s="3">
        <v>204</v>
      </c>
      <c r="BG5" t="s" s="3">
        <v>197</v>
      </c>
      <c r="BH5" t="s" s="3">
        <v>172</v>
      </c>
      <c r="BI5" t="s" s="3">
        <v>142</v>
      </c>
    </row>
    <row r="6" spans="1:61">
      <c r="A6" t="n" s="4">
        <v>1</v>
      </c>
      <c r="B6" s="2">
        <f>HYPERLINK("https://my.zakupivli.pro/remote/dispatcher/state_purchase_view/63158762", "UA-2025-11-03-011866-a")</f>
        <v/>
      </c>
      <c r="C6" s="2">
        <f>HYPERLINK("https://my.zakupivli.pro/remote/dispatcher/state_purchase_lot_view/1824528", "UA-2025-11-03-011866-a-L1")</f>
        <v/>
      </c>
      <c r="D6" t="s" s="1">
        <v>175</v>
      </c>
      <c r="E6" t="s" s="1">
        <v>134</v>
      </c>
      <c r="F6" t="s" s="1">
        <v>32</v>
      </c>
      <c r="G6" t="s" s="1">
        <v>18</v>
      </c>
      <c r="H6" t="s" s="1">
        <v>144</v>
      </c>
      <c r="I6" t="s" s="1">
        <v>219</v>
      </c>
      <c r="J6" t="s" s="1">
        <v>161</v>
      </c>
      <c r="K6" t="s" s="1">
        <v>12</v>
      </c>
      <c r="L6" t="s" s="1">
        <v>133</v>
      </c>
      <c r="M6" t="s" s="1">
        <v>133</v>
      </c>
      <c r="N6" t="s" s="1">
        <v>9</v>
      </c>
      <c r="O6" t="s" s="1">
        <v>9</v>
      </c>
      <c r="P6" t="s" s="1">
        <v>9</v>
      </c>
      <c r="Q6" t="n" s="6">
        <v>45964.0</v>
      </c>
      <c r="R6" t="s" s="1">
        <v>84</v>
      </c>
      <c r="S6" t="s" s="1">
        <v>86</v>
      </c>
      <c r="T6" t="n" s="6">
        <v>45964.0</v>
      </c>
      <c r="U6" t="n" s="6">
        <v>45972.0</v>
      </c>
      <c r="V6" t="n" s="7">
        <v>45972.49717440972</v>
      </c>
      <c r="W6" t="n" s="4">
        <v>0</v>
      </c>
      <c r="X6" t="n" s="8">
        <v>590000.0</v>
      </c>
      <c r="Y6" t="n" s="8">
        <v>590000.0</v>
      </c>
      <c r="Z6" t="n" s="1">
        <v>10000.0</v>
      </c>
      <c r="AA6" t="n" s="8">
        <v>59.0</v>
      </c>
      <c r="AB6" t="s" s="1">
        <v>233</v>
      </c>
      <c r="AC6" t="n" s="8">
        <v>2950.0</v>
      </c>
      <c r="AD6" t="s" s="1">
        <v>120</v>
      </c>
      <c r="AE6" t="s" s="1">
        <v>219</v>
      </c>
      <c r="AF6" t="s" s="1">
        <v>145</v>
      </c>
      <c r="AG6" t="s" s="1">
        <v>180</v>
      </c>
      <c r="AH6" t="s" s="1"/>
      <c r="AI6" t="s" s="1"/>
      <c r="AJ6" t="s" s="1"/>
      <c r="AK6" t="s" s="1"/>
      <c r="AL6" t="s" s="1"/>
      <c r="AM6" t="s" s="1"/>
      <c r="AN6" t="s" s="1"/>
      <c r="AO6" t="s" s="1"/>
      <c r="AP6" t="s" s="1"/>
      <c r="AQ6" t="s" s="1"/>
      <c r="AR6" t="s" s="1"/>
      <c r="AS6" t="s" s="2"/>
      <c r="AT6" t="s" s="1"/>
      <c r="AU6" t="s" s="1"/>
      <c r="AV6" t="s" s="1"/>
      <c r="AW6" t="s" s="1">
        <v>238</v>
      </c>
      <c r="AX6" t="s" s="1">
        <v>8</v>
      </c>
      <c r="AY6" t="s" s="1"/>
      <c r="AZ6" t="s" s="1"/>
      <c r="BA6" t="s" s="1"/>
      <c r="BB6" t="n" s="6">
        <v>46022.0</v>
      </c>
      <c r="BC6" t="s" s="1">
        <v>8</v>
      </c>
      <c r="BD6" t="s" s="1">
        <v>8</v>
      </c>
      <c r="BE6" t="s" s="1"/>
      <c r="BF6" t="s" s="1"/>
      <c r="BG6" t="s" s="1"/>
      <c r="BH6" t="s" s="1"/>
      <c r="BI6" t="s" s="1"/>
    </row>
    <row r="7" spans="1:61">
      <c r="A7" t="n" s="4">
        <v>2</v>
      </c>
      <c r="B7" s="2">
        <f>HYPERLINK("https://my.zakupivli.pro/remote/dispatcher/state_purchase_view/62749083", "UA-2025-10-17-005009-a")</f>
        <v/>
      </c>
      <c r="C7" s="2">
        <f>HYPERLINK("https://my.zakupivli.pro/remote/dispatcher/state_purchase_lot_view/1804498", "UA-2025-10-17-005009-a-L1")</f>
        <v/>
      </c>
      <c r="D7" t="s" s="1">
        <v>166</v>
      </c>
      <c r="E7" t="s" s="1">
        <v>136</v>
      </c>
      <c r="F7" t="s" s="1">
        <v>32</v>
      </c>
      <c r="G7" t="s" s="1">
        <v>109</v>
      </c>
      <c r="H7" t="s" s="1">
        <v>144</v>
      </c>
      <c r="I7" t="s" s="1">
        <v>219</v>
      </c>
      <c r="J7" t="s" s="1">
        <v>161</v>
      </c>
      <c r="K7" t="s" s="1">
        <v>12</v>
      </c>
      <c r="L7" t="s" s="1">
        <v>133</v>
      </c>
      <c r="M7" t="s" s="1">
        <v>133</v>
      </c>
      <c r="N7" t="s" s="1">
        <v>9</v>
      </c>
      <c r="O7" t="s" s="1">
        <v>9</v>
      </c>
      <c r="P7" t="s" s="1">
        <v>9</v>
      </c>
      <c r="Q7" t="n" s="6">
        <v>45947.0</v>
      </c>
      <c r="R7" t="s" s="1">
        <v>81</v>
      </c>
      <c r="S7" t="s" s="1">
        <v>82</v>
      </c>
      <c r="T7" t="n" s="6">
        <v>45947.0</v>
      </c>
      <c r="U7" t="n" s="6">
        <v>45955.0</v>
      </c>
      <c r="V7" t="n" s="7">
        <v>45957.49538724537</v>
      </c>
      <c r="W7" t="n" s="4">
        <v>2</v>
      </c>
      <c r="X7" t="n" s="8">
        <v>46000.0</v>
      </c>
      <c r="Y7" t="n" s="8">
        <v>46000.0</v>
      </c>
      <c r="Z7" t="n" s="1">
        <v>9.3</v>
      </c>
      <c r="AA7" t="n" s="8">
        <v>4946.24</v>
      </c>
      <c r="AB7" t="s" s="1">
        <v>235</v>
      </c>
      <c r="AC7" t="n" s="8">
        <v>230.0</v>
      </c>
      <c r="AD7" t="s" s="1">
        <v>120</v>
      </c>
      <c r="AE7" t="s" s="1">
        <v>219</v>
      </c>
      <c r="AF7" t="s" s="1">
        <v>145</v>
      </c>
      <c r="AG7" t="s" s="1">
        <v>180</v>
      </c>
      <c r="AH7" t="n" s="8">
        <v>45400.0</v>
      </c>
      <c r="AI7" t="n" s="8">
        <v>5044.444444444444</v>
      </c>
      <c r="AJ7" t="s" s="1">
        <v>217</v>
      </c>
      <c r="AK7" t="n" s="8">
        <v>600.0</v>
      </c>
      <c r="AL7" t="n" s="8">
        <v>0.013043478260869565</v>
      </c>
      <c r="AM7" t="s" s="1">
        <v>189</v>
      </c>
      <c r="AN7" t="s" s="1">
        <v>90</v>
      </c>
      <c r="AO7" t="s" s="1">
        <v>122</v>
      </c>
      <c r="AP7" t="s" s="1">
        <v>2</v>
      </c>
      <c r="AQ7" t="s" s="1"/>
      <c r="AR7" t="s" s="1"/>
      <c r="AS7" s="2">
        <f>HYPERLINK("https://auctions.prozorro.gov.ua/tenders/04ea374ff70a453f8026b46916f3d764_c5fd0ae017ec4ba3b53e645fddb4c1a2")</f>
        <v/>
      </c>
      <c r="AT7" t="n" s="7">
        <v>45964.60688772191</v>
      </c>
      <c r="AU7" t="s" s="1"/>
      <c r="AV7" t="s" s="1"/>
      <c r="AW7" t="s" s="1">
        <v>239</v>
      </c>
      <c r="AX7" t="s" s="1">
        <v>8</v>
      </c>
      <c r="AY7" t="s" s="1"/>
      <c r="AZ7" t="n" s="8">
        <v>46000.0</v>
      </c>
      <c r="BA7" t="s" s="1"/>
      <c r="BB7" t="n" s="6">
        <v>45982.0</v>
      </c>
      <c r="BC7" t="s" s="1">
        <v>8</v>
      </c>
      <c r="BD7" t="s" s="1">
        <v>8</v>
      </c>
      <c r="BE7" t="s" s="1"/>
      <c r="BF7" t="s" s="1">
        <v>236</v>
      </c>
      <c r="BG7" t="s" s="1"/>
      <c r="BH7" t="s" s="1"/>
      <c r="BI7" t="s" s="1">
        <v>110</v>
      </c>
    </row>
    <row r="8" spans="1:61">
      <c r="A8" t="n" s="4">
        <v>3</v>
      </c>
      <c r="B8" s="2">
        <f>HYPERLINK("https://my.zakupivli.pro/remote/dispatcher/state_purchase_view/62363250", "UA-2025-10-02-004645-a")</f>
        <v/>
      </c>
      <c r="C8" s="2">
        <f>HYPERLINK("https://my.zakupivli.pro/remote/dispatcher/state_purchase_lot_view/1783257", "UA-2025-10-02-004645-a-L1")</f>
        <v/>
      </c>
      <c r="D8" t="s" s="1">
        <v>193</v>
      </c>
      <c r="E8" t="s" s="1">
        <v>191</v>
      </c>
      <c r="F8" t="s" s="1">
        <v>32</v>
      </c>
      <c r="G8" t="s" s="1">
        <v>113</v>
      </c>
      <c r="H8" t="s" s="1">
        <v>144</v>
      </c>
      <c r="I8" t="s" s="1">
        <v>219</v>
      </c>
      <c r="J8" t="s" s="1">
        <v>161</v>
      </c>
      <c r="K8" t="s" s="1">
        <v>12</v>
      </c>
      <c r="L8" t="s" s="1">
        <v>133</v>
      </c>
      <c r="M8" t="s" s="1">
        <v>133</v>
      </c>
      <c r="N8" t="s" s="1">
        <v>87</v>
      </c>
      <c r="O8" t="s" s="1">
        <v>9</v>
      </c>
      <c r="P8" t="s" s="1">
        <v>9</v>
      </c>
      <c r="Q8" t="n" s="6">
        <v>45932.0</v>
      </c>
      <c r="R8" t="s" s="1">
        <v>78</v>
      </c>
      <c r="S8" t="s" s="1">
        <v>80</v>
      </c>
      <c r="T8" t="n" s="6">
        <v>45932.0</v>
      </c>
      <c r="U8" t="n" s="6">
        <v>45942.0</v>
      </c>
      <c r="V8" t="n" s="7">
        <v>45943.54255162037</v>
      </c>
      <c r="W8" t="n" s="4">
        <v>3</v>
      </c>
      <c r="X8" t="n" s="8">
        <v>1500000.0</v>
      </c>
      <c r="Y8" t="n" s="8">
        <v>1500000.0</v>
      </c>
      <c r="Z8" t="n" s="1">
        <v>7.0</v>
      </c>
      <c r="AA8" t="n" s="8">
        <v>214285.71</v>
      </c>
      <c r="AB8" t="s" s="1">
        <v>233</v>
      </c>
      <c r="AC8" t="n" s="8">
        <v>7500.0</v>
      </c>
      <c r="AD8" t="s" s="1">
        <v>120</v>
      </c>
      <c r="AE8" t="s" s="1">
        <v>219</v>
      </c>
      <c r="AF8" t="s" s="1">
        <v>145</v>
      </c>
      <c r="AG8" t="s" s="1">
        <v>180</v>
      </c>
      <c r="AH8" t="n" s="8">
        <v>1111400.0</v>
      </c>
      <c r="AI8" t="n" s="8">
        <v>158771.42857142858</v>
      </c>
      <c r="AJ8" t="s" s="1">
        <v>216</v>
      </c>
      <c r="AK8" t="n" s="8">
        <v>388600.0</v>
      </c>
      <c r="AL8" t="n" s="8">
        <v>0.25906666666666667</v>
      </c>
      <c r="AM8" t="s" s="1">
        <v>218</v>
      </c>
      <c r="AN8" t="s" s="1">
        <v>99</v>
      </c>
      <c r="AO8" t="s" s="1">
        <v>119</v>
      </c>
      <c r="AP8" t="s" s="1">
        <v>96</v>
      </c>
      <c r="AQ8" t="n" s="8">
        <v>182532.0</v>
      </c>
      <c r="AR8" t="n" s="8">
        <v>0.121688</v>
      </c>
      <c r="AS8" s="2">
        <f>HYPERLINK("https://auctions.prozorro.gov.ua/tenders/a23d82c916d84b839e83186ff4d39714_85dd3b112cfa458488bd14adeb0d102c")</f>
        <v/>
      </c>
      <c r="AT8" t="n" s="7">
        <v>45950.674711814885</v>
      </c>
      <c r="AU8" t="s" s="1">
        <v>83</v>
      </c>
      <c r="AV8" t="s" s="1">
        <v>85</v>
      </c>
      <c r="AW8" t="s" s="1">
        <v>231</v>
      </c>
      <c r="AX8" t="n" s="7">
        <v>45958.610396166456</v>
      </c>
      <c r="AY8" t="s" s="1">
        <v>31</v>
      </c>
      <c r="AZ8" t="n" s="8">
        <v>1317468.0</v>
      </c>
      <c r="BA8" t="s" s="1"/>
      <c r="BB8" t="n" s="6">
        <v>46022.0</v>
      </c>
      <c r="BC8" t="n" s="6">
        <v>45958.0</v>
      </c>
      <c r="BD8" t="n" s="6">
        <v>45958.0</v>
      </c>
      <c r="BE8" t="n" s="7">
        <v>46022.0</v>
      </c>
      <c r="BF8" t="s" s="1">
        <v>240</v>
      </c>
      <c r="BG8" t="s" s="1"/>
      <c r="BH8" t="s" s="1"/>
      <c r="BI8" t="s" s="1">
        <v>111</v>
      </c>
    </row>
    <row r="9" spans="1:61">
      <c r="A9" t="n" s="4">
        <v>4</v>
      </c>
      <c r="B9" s="2">
        <f>HYPERLINK("https://my.zakupivli.pro/remote/dispatcher/state_purchase_view/61825298", "UA-2025-09-09-012411-a")</f>
        <v/>
      </c>
      <c r="C9" s="2">
        <f>HYPERLINK("https://my.zakupivli.pro/remote/dispatcher/state_purchase_lot_view/1757132", "UA-2025-09-09-012411-a-L1")</f>
        <v/>
      </c>
      <c r="D9" t="s" s="1">
        <v>220</v>
      </c>
      <c r="E9" t="s" s="1">
        <v>143</v>
      </c>
      <c r="F9" t="s" s="1">
        <v>32</v>
      </c>
      <c r="G9" t="s" s="1">
        <v>17</v>
      </c>
      <c r="H9" t="s" s="1">
        <v>144</v>
      </c>
      <c r="I9" t="s" s="1">
        <v>219</v>
      </c>
      <c r="J9" t="s" s="1">
        <v>161</v>
      </c>
      <c r="K9" t="s" s="1">
        <v>12</v>
      </c>
      <c r="L9" t="s" s="1">
        <v>133</v>
      </c>
      <c r="M9" t="s" s="1">
        <v>133</v>
      </c>
      <c r="N9" t="s" s="1">
        <v>9</v>
      </c>
      <c r="O9" t="s" s="1">
        <v>9</v>
      </c>
      <c r="P9" t="s" s="1">
        <v>9</v>
      </c>
      <c r="Q9" t="n" s="6">
        <v>45909.0</v>
      </c>
      <c r="R9" t="s" s="1">
        <v>73</v>
      </c>
      <c r="S9" t="s" s="1">
        <v>75</v>
      </c>
      <c r="T9" t="n" s="6">
        <v>45909.0</v>
      </c>
      <c r="U9" t="n" s="6">
        <v>45917.0</v>
      </c>
      <c r="V9" t="s" s="1">
        <v>230</v>
      </c>
      <c r="W9" t="n" s="4">
        <v>1</v>
      </c>
      <c r="X9" t="n" s="8">
        <v>800000.0</v>
      </c>
      <c r="Y9" t="n" s="8">
        <v>800000.0</v>
      </c>
      <c r="Z9" t="n" s="1">
        <v>60.0</v>
      </c>
      <c r="AA9" t="n" s="8">
        <v>13333.33</v>
      </c>
      <c r="AB9" t="s" s="1">
        <v>233</v>
      </c>
      <c r="AC9" t="n" s="8">
        <v>4000.0</v>
      </c>
      <c r="AD9" t="s" s="1">
        <v>120</v>
      </c>
      <c r="AE9" t="s" s="1">
        <v>219</v>
      </c>
      <c r="AF9" t="s" s="1">
        <v>145</v>
      </c>
      <c r="AG9" t="s" s="1">
        <v>180</v>
      </c>
      <c r="AH9" t="n" s="8">
        <v>799470.0</v>
      </c>
      <c r="AI9" t="n" s="8">
        <v>13324.5</v>
      </c>
      <c r="AJ9" t="s" s="1">
        <v>214</v>
      </c>
      <c r="AK9" t="n" s="8">
        <v>530.0</v>
      </c>
      <c r="AL9" t="n" s="8">
        <v>0.0006625</v>
      </c>
      <c r="AM9" t="s" s="1">
        <v>214</v>
      </c>
      <c r="AN9" t="s" s="1">
        <v>100</v>
      </c>
      <c r="AO9" t="s" s="1">
        <v>102</v>
      </c>
      <c r="AP9" t="s" s="1">
        <v>6</v>
      </c>
      <c r="AQ9" t="n" s="8">
        <v>530.0</v>
      </c>
      <c r="AR9" t="n" s="8">
        <v>0.0006625</v>
      </c>
      <c r="AS9" t="s" s="2"/>
      <c r="AT9" t="n" s="7">
        <v>45918.6932994781</v>
      </c>
      <c r="AU9" t="s" s="1">
        <v>77</v>
      </c>
      <c r="AV9" t="s" s="1">
        <v>79</v>
      </c>
      <c r="AW9" t="s" s="1">
        <v>231</v>
      </c>
      <c r="AX9" t="n" s="7">
        <v>45924.4856407881</v>
      </c>
      <c r="AY9" t="s" s="1">
        <v>115</v>
      </c>
      <c r="AZ9" t="n" s="8">
        <v>799470.0</v>
      </c>
      <c r="BA9" t="s" s="1"/>
      <c r="BB9" t="n" s="6">
        <v>45950.0</v>
      </c>
      <c r="BC9" t="n" s="6">
        <v>45924.0</v>
      </c>
      <c r="BD9" t="n" s="6">
        <v>45924.0</v>
      </c>
      <c r="BE9" t="n" s="7">
        <v>46022.0</v>
      </c>
      <c r="BF9" t="s" s="1">
        <v>240</v>
      </c>
      <c r="BG9" t="s" s="1"/>
      <c r="BH9" t="s" s="1"/>
      <c r="BI9" t="s" s="1">
        <v>101</v>
      </c>
    </row>
    <row r="10" spans="1:61">
      <c r="A10" t="n" s="4">
        <v>5</v>
      </c>
      <c r="B10" s="2">
        <f>HYPERLINK("https://my.zakupivli.pro/remote/dispatcher/state_purchase_view/61533686", "UA-2025-08-26-011775-a")</f>
        <v/>
      </c>
      <c r="C10" s="2">
        <f>HYPERLINK("https://my.zakupivli.pro/remote/dispatcher/state_purchase_lot_view/1743785", "UA-2025-08-26-011775-a-L1")</f>
        <v/>
      </c>
      <c r="D10" t="s" s="1">
        <v>165</v>
      </c>
      <c r="E10" t="s" s="1">
        <v>228</v>
      </c>
      <c r="F10" t="s" s="1">
        <v>32</v>
      </c>
      <c r="G10" t="s" s="1">
        <v>109</v>
      </c>
      <c r="H10" t="s" s="1">
        <v>144</v>
      </c>
      <c r="I10" t="s" s="1">
        <v>219</v>
      </c>
      <c r="J10" t="s" s="1">
        <v>161</v>
      </c>
      <c r="K10" t="s" s="1">
        <v>12</v>
      </c>
      <c r="L10" t="s" s="1">
        <v>133</v>
      </c>
      <c r="M10" t="s" s="1">
        <v>133</v>
      </c>
      <c r="N10" t="s" s="1">
        <v>9</v>
      </c>
      <c r="O10" t="s" s="1">
        <v>9</v>
      </c>
      <c r="P10" t="s" s="1">
        <v>9</v>
      </c>
      <c r="Q10" t="n" s="6">
        <v>45895.0</v>
      </c>
      <c r="R10" t="s" s="1">
        <v>70</v>
      </c>
      <c r="S10" t="s" s="1">
        <v>72</v>
      </c>
      <c r="T10" t="n" s="6">
        <v>45895.0</v>
      </c>
      <c r="U10" t="n" s="6">
        <v>45903.0</v>
      </c>
      <c r="V10" t="n" s="7">
        <v>45903.49097148148</v>
      </c>
      <c r="W10" t="n" s="4">
        <v>2</v>
      </c>
      <c r="X10" t="n" s="8">
        <v>86000.0</v>
      </c>
      <c r="Y10" t="n" s="8">
        <v>86000.0</v>
      </c>
      <c r="Z10" t="n" s="1">
        <v>200.0</v>
      </c>
      <c r="AA10" t="n" s="8">
        <v>430.0</v>
      </c>
      <c r="AB10" t="s" s="1">
        <v>242</v>
      </c>
      <c r="AC10" t="n" s="8">
        <v>430.0</v>
      </c>
      <c r="AD10" t="s" s="1">
        <v>120</v>
      </c>
      <c r="AE10" t="s" s="1">
        <v>219</v>
      </c>
      <c r="AF10" t="s" s="1">
        <v>145</v>
      </c>
      <c r="AG10" t="s" s="1">
        <v>180</v>
      </c>
      <c r="AH10" t="n" s="8">
        <v>83570.0</v>
      </c>
      <c r="AI10" t="n" s="8">
        <v>417.85</v>
      </c>
      <c r="AJ10" t="s" s="1">
        <v>189</v>
      </c>
      <c r="AK10" t="n" s="8">
        <v>2430.0</v>
      </c>
      <c r="AL10" t="n" s="8">
        <v>0.028255813953488373</v>
      </c>
      <c r="AM10" t="s" s="1">
        <v>189</v>
      </c>
      <c r="AN10" t="s" s="1">
        <v>90</v>
      </c>
      <c r="AO10" t="s" s="1">
        <v>122</v>
      </c>
      <c r="AP10" t="s" s="1">
        <v>2</v>
      </c>
      <c r="AQ10" t="n" s="8">
        <v>2430.0</v>
      </c>
      <c r="AR10" t="n" s="8">
        <v>0.028255813953488373</v>
      </c>
      <c r="AS10" s="2">
        <f>HYPERLINK("https://auctions.prozorro.gov.ua/tenders/c64eb4a1c96f43af90131e3a8985032a_c3720eae9266407197bf45f1cfad7929")</f>
        <v/>
      </c>
      <c r="AT10" t="n" s="7">
        <v>45908.68399108908</v>
      </c>
      <c r="AU10" t="s" s="1">
        <v>75</v>
      </c>
      <c r="AV10" t="s" s="1">
        <v>77</v>
      </c>
      <c r="AW10" t="s" s="1">
        <v>231</v>
      </c>
      <c r="AX10" t="n" s="7">
        <v>45922.635189486195</v>
      </c>
      <c r="AY10" t="s" s="1">
        <v>30</v>
      </c>
      <c r="AZ10" t="n" s="8">
        <v>83570.0</v>
      </c>
      <c r="BA10" t="s" s="1"/>
      <c r="BB10" t="n" s="6">
        <v>45930.0</v>
      </c>
      <c r="BC10" t="n" s="6">
        <v>45915.0</v>
      </c>
      <c r="BD10" t="n" s="6">
        <v>45915.0</v>
      </c>
      <c r="BE10" t="n" s="7">
        <v>46022.0</v>
      </c>
      <c r="BF10" t="s" s="1">
        <v>240</v>
      </c>
      <c r="BG10" t="s" s="1"/>
      <c r="BH10" t="s" s="1"/>
      <c r="BI10" t="s" s="1">
        <v>91</v>
      </c>
    </row>
    <row r="11" spans="1:61">
      <c r="A11" t="n" s="4">
        <v>6</v>
      </c>
      <c r="B11" s="2">
        <f>HYPERLINK("https://my.zakupivli.pro/remote/dispatcher/state_purchase_view/61528954", "UA-2025-08-26-009584-a")</f>
        <v/>
      </c>
      <c r="C11" s="2">
        <f>HYPERLINK("https://my.zakupivli.pro/remote/dispatcher/state_purchase_lot_view/1743517", "UA-2025-08-26-009584-a-L1")</f>
        <v/>
      </c>
      <c r="D11" t="s" s="1">
        <v>175</v>
      </c>
      <c r="E11" t="s" s="1">
        <v>134</v>
      </c>
      <c r="F11" t="s" s="1">
        <v>32</v>
      </c>
      <c r="G11" t="s" s="1">
        <v>18</v>
      </c>
      <c r="H11" t="s" s="1">
        <v>144</v>
      </c>
      <c r="I11" t="s" s="1">
        <v>219</v>
      </c>
      <c r="J11" t="s" s="1">
        <v>161</v>
      </c>
      <c r="K11" t="s" s="1">
        <v>12</v>
      </c>
      <c r="L11" t="s" s="1">
        <v>133</v>
      </c>
      <c r="M11" t="s" s="1">
        <v>133</v>
      </c>
      <c r="N11" t="s" s="1">
        <v>9</v>
      </c>
      <c r="O11" t="s" s="1">
        <v>9</v>
      </c>
      <c r="P11" t="s" s="1">
        <v>9</v>
      </c>
      <c r="Q11" t="n" s="6">
        <v>45895.0</v>
      </c>
      <c r="R11" t="s" s="1">
        <v>70</v>
      </c>
      <c r="S11" t="s" s="1">
        <v>72</v>
      </c>
      <c r="T11" t="n" s="6">
        <v>45895.0</v>
      </c>
      <c r="U11" t="n" s="6">
        <v>45903.0</v>
      </c>
      <c r="V11" t="s" s="1">
        <v>230</v>
      </c>
      <c r="W11" t="n" s="4">
        <v>1</v>
      </c>
      <c r="X11" t="n" s="8">
        <v>495000.0</v>
      </c>
      <c r="Y11" t="n" s="8">
        <v>495000.0</v>
      </c>
      <c r="Z11" t="n" s="1">
        <v>9000.0</v>
      </c>
      <c r="AA11" t="n" s="8">
        <v>55.0</v>
      </c>
      <c r="AB11" t="s" s="1">
        <v>233</v>
      </c>
      <c r="AC11" t="n" s="8">
        <v>2475.0</v>
      </c>
      <c r="AD11" t="s" s="1">
        <v>120</v>
      </c>
      <c r="AE11" t="s" s="1">
        <v>219</v>
      </c>
      <c r="AF11" t="s" s="1">
        <v>145</v>
      </c>
      <c r="AG11" t="s" s="1">
        <v>180</v>
      </c>
      <c r="AH11" t="n" s="8">
        <v>484500.0</v>
      </c>
      <c r="AI11" t="n" s="8">
        <v>53.833333333333336</v>
      </c>
      <c r="AJ11" t="s" s="1">
        <v>212</v>
      </c>
      <c r="AK11" t="n" s="8">
        <v>10500.0</v>
      </c>
      <c r="AL11" t="n" s="8">
        <v>0.021212121212121213</v>
      </c>
      <c r="AM11" t="s" s="1">
        <v>212</v>
      </c>
      <c r="AN11" t="s" s="1">
        <v>88</v>
      </c>
      <c r="AO11" t="s" s="1">
        <v>127</v>
      </c>
      <c r="AP11" t="s" s="1">
        <v>5</v>
      </c>
      <c r="AQ11" t="n" s="8">
        <v>10500.0</v>
      </c>
      <c r="AR11" t="n" s="8">
        <v>0.021212121212121213</v>
      </c>
      <c r="AS11" t="s" s="2"/>
      <c r="AT11" t="n" s="7">
        <v>45904.4671975444</v>
      </c>
      <c r="AU11" t="s" s="1">
        <v>74</v>
      </c>
      <c r="AV11" t="s" s="1">
        <v>76</v>
      </c>
      <c r="AW11" t="s" s="1">
        <v>231</v>
      </c>
      <c r="AX11" t="n" s="7">
        <v>45910.63929816472</v>
      </c>
      <c r="AY11" t="s" s="1">
        <v>28</v>
      </c>
      <c r="AZ11" t="n" s="8">
        <v>484500.0</v>
      </c>
      <c r="BA11" t="s" s="1"/>
      <c r="BB11" t="n" s="6">
        <v>46022.0</v>
      </c>
      <c r="BC11" t="n" s="6">
        <v>45910.0</v>
      </c>
      <c r="BD11" t="n" s="6">
        <v>45910.0</v>
      </c>
      <c r="BE11" t="n" s="7">
        <v>46022.0</v>
      </c>
      <c r="BF11" t="s" s="1">
        <v>240</v>
      </c>
      <c r="BG11" t="s" s="1"/>
      <c r="BH11" t="s" s="1"/>
      <c r="BI11" t="s" s="1">
        <v>89</v>
      </c>
    </row>
    <row r="12" spans="1:61">
      <c r="A12" t="n" s="4">
        <v>7</v>
      </c>
      <c r="B12" s="2">
        <f>HYPERLINK("https://my.zakupivli.pro/remote/dispatcher/state_purchase_view/61112584", "UA-2025-08-05-011355-a")</f>
        <v/>
      </c>
      <c r="C12" s="2">
        <f>HYPERLINK("https://my.zakupivli.pro/remote/dispatcher/state_purchase_lot_view/1722573", "UA-2025-08-05-011355-a-L1")</f>
        <v/>
      </c>
      <c r="D12" t="s" s="1">
        <v>138</v>
      </c>
      <c r="E12" t="s" s="1">
        <v>117</v>
      </c>
      <c r="F12" t="s" s="1">
        <v>32</v>
      </c>
      <c r="G12" t="s" s="1">
        <v>29</v>
      </c>
      <c r="H12" t="s" s="1">
        <v>144</v>
      </c>
      <c r="I12" t="s" s="1">
        <v>219</v>
      </c>
      <c r="J12" t="s" s="1">
        <v>161</v>
      </c>
      <c r="K12" t="s" s="1">
        <v>12</v>
      </c>
      <c r="L12" t="s" s="1">
        <v>133</v>
      </c>
      <c r="M12" t="s" s="1">
        <v>133</v>
      </c>
      <c r="N12" t="s" s="1">
        <v>9</v>
      </c>
      <c r="O12" t="s" s="1">
        <v>9</v>
      </c>
      <c r="P12" t="s" s="1">
        <v>9</v>
      </c>
      <c r="Q12" t="n" s="6">
        <v>45874.0</v>
      </c>
      <c r="R12" t="s" s="1">
        <v>66</v>
      </c>
      <c r="S12" t="s" s="1">
        <v>67</v>
      </c>
      <c r="T12" t="n" s="6">
        <v>45874.0</v>
      </c>
      <c r="U12" t="n" s="6">
        <v>45882.0</v>
      </c>
      <c r="V12" t="s" s="1">
        <v>230</v>
      </c>
      <c r="W12" t="n" s="4">
        <v>1</v>
      </c>
      <c r="X12" t="n" s="8">
        <v>45000.0</v>
      </c>
      <c r="Y12" t="n" s="8">
        <v>45000.0</v>
      </c>
      <c r="Z12" t="n" s="1">
        <v>5.0</v>
      </c>
      <c r="AA12" t="n" s="8">
        <v>9000.0</v>
      </c>
      <c r="AB12" t="s" s="1">
        <v>241</v>
      </c>
      <c r="AC12" t="n" s="8">
        <v>225.0</v>
      </c>
      <c r="AD12" t="s" s="1">
        <v>120</v>
      </c>
      <c r="AE12" t="s" s="1">
        <v>219</v>
      </c>
      <c r="AF12" t="s" s="1">
        <v>145</v>
      </c>
      <c r="AG12" t="s" s="1">
        <v>180</v>
      </c>
      <c r="AH12" t="n" s="8">
        <v>44500.0</v>
      </c>
      <c r="AI12" t="n" s="8">
        <v>8900.0</v>
      </c>
      <c r="AJ12" t="s" s="1">
        <v>211</v>
      </c>
      <c r="AK12" t="n" s="8">
        <v>500.0</v>
      </c>
      <c r="AL12" t="n" s="8">
        <v>0.011111111111111112</v>
      </c>
      <c r="AM12" t="s" s="1">
        <v>211</v>
      </c>
      <c r="AN12" t="s" s="1">
        <v>26</v>
      </c>
      <c r="AO12" t="s" s="1">
        <v>121</v>
      </c>
      <c r="AP12" t="s" s="1">
        <v>7</v>
      </c>
      <c r="AQ12" t="n" s="8">
        <v>500.0</v>
      </c>
      <c r="AR12" t="n" s="8">
        <v>0.011111111111111112</v>
      </c>
      <c r="AS12" t="s" s="2"/>
      <c r="AT12" t="n" s="7">
        <v>45882.706523247485</v>
      </c>
      <c r="AU12" t="s" s="1">
        <v>69</v>
      </c>
      <c r="AV12" t="s" s="1">
        <v>71</v>
      </c>
      <c r="AW12" t="s" s="1">
        <v>231</v>
      </c>
      <c r="AX12" t="n" s="7">
        <v>45891.478436222824</v>
      </c>
      <c r="AY12" t="s" s="1">
        <v>25</v>
      </c>
      <c r="AZ12" t="n" s="8">
        <v>44500.0</v>
      </c>
      <c r="BA12" t="s" s="1"/>
      <c r="BB12" t="n" s="6">
        <v>45900.0</v>
      </c>
      <c r="BC12" t="n" s="6">
        <v>45888.0</v>
      </c>
      <c r="BD12" t="n" s="6">
        <v>45888.0</v>
      </c>
      <c r="BE12" t="n" s="7">
        <v>46022.0</v>
      </c>
      <c r="BF12" t="s" s="1">
        <v>240</v>
      </c>
      <c r="BG12" t="s" s="1"/>
      <c r="BH12" t="s" s="1"/>
      <c r="BI12" t="s" s="1">
        <v>27</v>
      </c>
    </row>
    <row r="13" spans="1:61">
      <c r="A13" t="n" s="4">
        <v>8</v>
      </c>
      <c r="B13" s="2">
        <f>HYPERLINK("https://my.zakupivli.pro/remote/dispatcher/state_purchase_view/60805948", "UA-2025-07-18-009408-a")</f>
        <v/>
      </c>
      <c r="C13" s="2">
        <f>HYPERLINK("https://my.zakupivli.pro/remote/dispatcher/state_purchase_lot_view/1706615", "UA-2025-07-18-009408-a-L1")</f>
        <v/>
      </c>
      <c r="D13" t="s" s="1">
        <v>157</v>
      </c>
      <c r="E13" t="s" s="1">
        <v>156</v>
      </c>
      <c r="F13" t="s" s="1">
        <v>32</v>
      </c>
      <c r="G13" t="s" s="1">
        <v>20</v>
      </c>
      <c r="H13" t="s" s="1">
        <v>144</v>
      </c>
      <c r="I13" t="s" s="1">
        <v>219</v>
      </c>
      <c r="J13" t="s" s="1">
        <v>161</v>
      </c>
      <c r="K13" t="s" s="1">
        <v>12</v>
      </c>
      <c r="L13" t="s" s="1">
        <v>133</v>
      </c>
      <c r="M13" t="s" s="1">
        <v>133</v>
      </c>
      <c r="N13" t="s" s="1">
        <v>9</v>
      </c>
      <c r="O13" t="s" s="1">
        <v>9</v>
      </c>
      <c r="P13" t="s" s="1">
        <v>9</v>
      </c>
      <c r="Q13" t="n" s="6">
        <v>45856.0</v>
      </c>
      <c r="R13" t="s" s="1">
        <v>58</v>
      </c>
      <c r="S13" t="s" s="1">
        <v>61</v>
      </c>
      <c r="T13" t="n" s="6">
        <v>45856.0</v>
      </c>
      <c r="U13" t="n" s="6">
        <v>45864.0</v>
      </c>
      <c r="V13" t="n" s="7">
        <v>45866.48497758102</v>
      </c>
      <c r="W13" t="n" s="4">
        <v>2</v>
      </c>
      <c r="X13" t="n" s="8">
        <v>40400000.0</v>
      </c>
      <c r="Y13" t="n" s="8">
        <v>40400000.0</v>
      </c>
      <c r="Z13" t="n" s="1">
        <v>5050000.0</v>
      </c>
      <c r="AA13" t="n" s="8">
        <v>8.0</v>
      </c>
      <c r="AB13" t="s" s="1">
        <v>232</v>
      </c>
      <c r="AC13" t="n" s="8">
        <v>202000.0</v>
      </c>
      <c r="AD13" t="s" s="1">
        <v>120</v>
      </c>
      <c r="AE13" t="s" s="1">
        <v>219</v>
      </c>
      <c r="AF13" t="s" s="1">
        <v>98</v>
      </c>
      <c r="AG13" t="s" s="1">
        <v>180</v>
      </c>
      <c r="AH13" t="n" s="8">
        <v>33582459.6</v>
      </c>
      <c r="AI13" t="n" s="8">
        <v>6.649992</v>
      </c>
      <c r="AJ13" t="s" s="1">
        <v>215</v>
      </c>
      <c r="AK13" t="n" s="8">
        <v>6817540.3999999985</v>
      </c>
      <c r="AL13" t="n" s="8">
        <v>0.16875099999999996</v>
      </c>
      <c r="AM13" t="s" s="1">
        <v>215</v>
      </c>
      <c r="AN13" t="s" s="1">
        <v>104</v>
      </c>
      <c r="AO13" t="s" s="1">
        <v>124</v>
      </c>
      <c r="AP13" t="s" s="1">
        <v>94</v>
      </c>
      <c r="AQ13" t="n" s="8">
        <v>6817540.3999999985</v>
      </c>
      <c r="AR13" t="n" s="8">
        <v>0.16875099999999996</v>
      </c>
      <c r="AS13" s="2">
        <f>HYPERLINK("https://auctions.prozorro.gov.ua/tenders/81ae00dcd44840c893945697a8c90bfb_bd27fad2e6f945afb33ce198fc4769b0")</f>
        <v/>
      </c>
      <c r="AT13" t="n" s="7">
        <v>45867.569780205486</v>
      </c>
      <c r="AU13" t="s" s="1">
        <v>65</v>
      </c>
      <c r="AV13" t="s" s="1">
        <v>68</v>
      </c>
      <c r="AW13" t="s" s="1">
        <v>231</v>
      </c>
      <c r="AX13" t="n" s="7">
        <v>45874.472915812745</v>
      </c>
      <c r="AY13" t="s" s="1">
        <v>21</v>
      </c>
      <c r="AZ13" t="n" s="8">
        <v>33582459.6</v>
      </c>
      <c r="BA13" t="s" s="1"/>
      <c r="BB13" t="n" s="6">
        <v>46022.0</v>
      </c>
      <c r="BC13" t="n" s="6">
        <v>45873.0</v>
      </c>
      <c r="BD13" t="n" s="6">
        <v>45873.0</v>
      </c>
      <c r="BE13" t="n" s="7">
        <v>46022.0</v>
      </c>
      <c r="BF13" t="s" s="1">
        <v>240</v>
      </c>
      <c r="BG13" t="s" s="1"/>
      <c r="BH13" t="s" s="1"/>
      <c r="BI13" t="s" s="1">
        <v>105</v>
      </c>
    </row>
    <row r="14" spans="1:61">
      <c r="A14" t="n" s="4">
        <v>9</v>
      </c>
      <c r="B14" s="2">
        <f>HYPERLINK("https://my.zakupivli.pro/remote/dispatcher/state_purchase_view/60728892", "UA-2025-07-15-008989-a")</f>
        <v/>
      </c>
      <c r="C14" s="2">
        <f>HYPERLINK("https://my.zakupivli.pro/remote/dispatcher/state_purchase_lot_view/1702250", "UA-2025-07-15-008989-a-L1")</f>
        <v/>
      </c>
      <c r="D14" t="s" s="1">
        <v>205</v>
      </c>
      <c r="E14" t="s" s="1">
        <v>116</v>
      </c>
      <c r="F14" t="s" s="1">
        <v>32</v>
      </c>
      <c r="G14" t="s" s="1">
        <v>114</v>
      </c>
      <c r="H14" t="s" s="1">
        <v>144</v>
      </c>
      <c r="I14" t="s" s="1">
        <v>219</v>
      </c>
      <c r="J14" t="s" s="1">
        <v>161</v>
      </c>
      <c r="K14" t="s" s="1">
        <v>12</v>
      </c>
      <c r="L14" t="s" s="1">
        <v>133</v>
      </c>
      <c r="M14" t="s" s="1">
        <v>133</v>
      </c>
      <c r="N14" t="s" s="1">
        <v>9</v>
      </c>
      <c r="O14" t="s" s="1">
        <v>9</v>
      </c>
      <c r="P14" t="s" s="1">
        <v>9</v>
      </c>
      <c r="Q14" t="n" s="6">
        <v>45853.0</v>
      </c>
      <c r="R14" t="s" s="1">
        <v>57</v>
      </c>
      <c r="S14" t="s" s="1">
        <v>59</v>
      </c>
      <c r="T14" t="n" s="6">
        <v>45853.0</v>
      </c>
      <c r="U14" t="n" s="6">
        <v>45861.0</v>
      </c>
      <c r="V14" t="n" s="7">
        <v>45861.50473962963</v>
      </c>
      <c r="W14" t="n" s="4">
        <v>2</v>
      </c>
      <c r="X14" t="n" s="8">
        <v>25000.0</v>
      </c>
      <c r="Y14" t="n" s="8">
        <v>25000.0</v>
      </c>
      <c r="Z14" t="n" s="1">
        <v>4.0</v>
      </c>
      <c r="AA14" t="n" s="8">
        <v>6250.0</v>
      </c>
      <c r="AB14" t="s" s="1">
        <v>237</v>
      </c>
      <c r="AC14" t="n" s="8">
        <v>125.0</v>
      </c>
      <c r="AD14" t="s" s="1">
        <v>120</v>
      </c>
      <c r="AE14" t="s" s="1">
        <v>219</v>
      </c>
      <c r="AF14" t="s" s="1">
        <v>145</v>
      </c>
      <c r="AG14" t="s" s="1">
        <v>180</v>
      </c>
      <c r="AH14" t="n" s="8">
        <v>16630.0</v>
      </c>
      <c r="AI14" t="n" s="8">
        <v>4157.5</v>
      </c>
      <c r="AJ14" t="s" s="1">
        <v>190</v>
      </c>
      <c r="AK14" t="n" s="8">
        <v>8370.0</v>
      </c>
      <c r="AL14" t="n" s="8">
        <v>0.3348</v>
      </c>
      <c r="AM14" t="s" s="1">
        <v>190</v>
      </c>
      <c r="AN14" t="s" s="1">
        <v>10</v>
      </c>
      <c r="AO14" t="s" s="1">
        <v>128</v>
      </c>
      <c r="AP14" t="s" s="1">
        <v>4</v>
      </c>
      <c r="AQ14" t="n" s="8">
        <v>8370.0</v>
      </c>
      <c r="AR14" t="n" s="8">
        <v>0.3348</v>
      </c>
      <c r="AS14" s="2">
        <f>HYPERLINK("https://auctions.prozorro.gov.ua/tenders/106f6e2acdc748708cd2e4d773aa39dc_953b0149f5e44ab69bbc1bac78d89540")</f>
        <v/>
      </c>
      <c r="AT14" t="n" s="7">
        <v>45863.60088103354</v>
      </c>
      <c r="AU14" t="s" s="1">
        <v>63</v>
      </c>
      <c r="AV14" t="s" s="1">
        <v>67</v>
      </c>
      <c r="AW14" t="s" s="1">
        <v>231</v>
      </c>
      <c r="AX14" t="n" s="7">
        <v>45884.419437554876</v>
      </c>
      <c r="AY14" t="s" s="1">
        <v>24</v>
      </c>
      <c r="AZ14" t="n" s="8">
        <v>16630.0</v>
      </c>
      <c r="BA14" t="s" s="1"/>
      <c r="BB14" t="n" s="6">
        <v>46022.0</v>
      </c>
      <c r="BC14" t="n" s="6">
        <v>45884.0</v>
      </c>
      <c r="BD14" t="n" s="6">
        <v>45884.0</v>
      </c>
      <c r="BE14" t="n" s="7">
        <v>46022.0</v>
      </c>
      <c r="BF14" t="s" s="1">
        <v>240</v>
      </c>
      <c r="BG14" t="s" s="1"/>
      <c r="BH14" t="s" s="1"/>
      <c r="BI14" t="s" s="1">
        <v>11</v>
      </c>
    </row>
    <row r="15" spans="1:61">
      <c r="A15" t="n" s="4">
        <v>10</v>
      </c>
      <c r="B15" s="2">
        <f>HYPERLINK("https://my.zakupivli.pro/remote/dispatcher/state_purchase_view/60570846", "UA-2025-07-07-010267-a")</f>
        <v/>
      </c>
      <c r="C15" s="2">
        <f>HYPERLINK("https://my.zakupivli.pro/remote/dispatcher/state_purchase_lot_view/1694332", "UA-2025-07-07-010267-a-L1")</f>
        <v/>
      </c>
      <c r="D15" t="s" s="1">
        <v>176</v>
      </c>
      <c r="E15" t="s" s="1">
        <v>134</v>
      </c>
      <c r="F15" t="s" s="1">
        <v>32</v>
      </c>
      <c r="G15" t="s" s="1">
        <v>18</v>
      </c>
      <c r="H15" t="s" s="1">
        <v>144</v>
      </c>
      <c r="I15" t="s" s="1">
        <v>219</v>
      </c>
      <c r="J15" t="s" s="1">
        <v>161</v>
      </c>
      <c r="K15" t="s" s="1">
        <v>12</v>
      </c>
      <c r="L15" t="s" s="1">
        <v>133</v>
      </c>
      <c r="M15" t="s" s="1">
        <v>133</v>
      </c>
      <c r="N15" t="s" s="1">
        <v>9</v>
      </c>
      <c r="O15" t="s" s="1">
        <v>9</v>
      </c>
      <c r="P15" t="s" s="1">
        <v>9</v>
      </c>
      <c r="Q15" t="n" s="6">
        <v>45845.0</v>
      </c>
      <c r="R15" t="s" s="1">
        <v>55</v>
      </c>
      <c r="S15" t="s" s="1">
        <v>56</v>
      </c>
      <c r="T15" t="n" s="6">
        <v>45845.0</v>
      </c>
      <c r="U15" t="n" s="6">
        <v>45854.0</v>
      </c>
      <c r="V15" t="s" s="1">
        <v>230</v>
      </c>
      <c r="W15" t="n" s="4">
        <v>1</v>
      </c>
      <c r="X15" t="n" s="8">
        <v>352000.0</v>
      </c>
      <c r="Y15" t="n" s="8">
        <v>352000.0</v>
      </c>
      <c r="Z15" t="n" s="1">
        <v>6000.0</v>
      </c>
      <c r="AA15" t="n" s="8">
        <v>58.67</v>
      </c>
      <c r="AB15" t="s" s="1">
        <v>233</v>
      </c>
      <c r="AC15" t="n" s="8">
        <v>1760.0</v>
      </c>
      <c r="AD15" t="s" s="1">
        <v>120</v>
      </c>
      <c r="AE15" t="s" s="1">
        <v>219</v>
      </c>
      <c r="AF15" t="s" s="1">
        <v>145</v>
      </c>
      <c r="AG15" t="s" s="1">
        <v>180</v>
      </c>
      <c r="AH15" t="n" s="8">
        <v>339000.0</v>
      </c>
      <c r="AI15" t="n" s="8">
        <v>56.5</v>
      </c>
      <c r="AJ15" t="s" s="1">
        <v>212</v>
      </c>
      <c r="AK15" t="n" s="8">
        <v>13000.0</v>
      </c>
      <c r="AL15" t="n" s="8">
        <v>0.036931818181818184</v>
      </c>
      <c r="AM15" t="s" s="1">
        <v>212</v>
      </c>
      <c r="AN15" t="s" s="1">
        <v>88</v>
      </c>
      <c r="AO15" t="s" s="1">
        <v>127</v>
      </c>
      <c r="AP15" t="s" s="1">
        <v>5</v>
      </c>
      <c r="AQ15" t="n" s="8">
        <v>13000.0</v>
      </c>
      <c r="AR15" t="n" s="8">
        <v>0.036931818181818184</v>
      </c>
      <c r="AS15" t="s" s="2"/>
      <c r="AT15" t="n" s="7">
        <v>45854.568543411704</v>
      </c>
      <c r="AU15" t="s" s="1">
        <v>60</v>
      </c>
      <c r="AV15" t="s" s="1">
        <v>64</v>
      </c>
      <c r="AW15" t="s" s="1">
        <v>231</v>
      </c>
      <c r="AX15" t="n" s="7">
        <v>45862.62731039418</v>
      </c>
      <c r="AY15" t="s" s="1">
        <v>23</v>
      </c>
      <c r="AZ15" t="n" s="8">
        <v>339000.0</v>
      </c>
      <c r="BA15" t="s" s="1"/>
      <c r="BB15" t="n" s="6">
        <v>46022.0</v>
      </c>
      <c r="BC15" t="n" s="6">
        <v>45861.0</v>
      </c>
      <c r="BD15" t="n" s="6">
        <v>45861.0</v>
      </c>
      <c r="BE15" t="n" s="7">
        <v>46022.0</v>
      </c>
      <c r="BF15" t="s" s="1">
        <v>240</v>
      </c>
      <c r="BG15" t="s" s="1"/>
      <c r="BH15" t="s" s="1"/>
      <c r="BI15" t="s" s="1">
        <v>89</v>
      </c>
    </row>
    <row r="16" spans="1:61">
      <c r="A16" t="n" s="4">
        <v>11</v>
      </c>
      <c r="B16" s="2">
        <f>HYPERLINK("https://my.zakupivli.pro/remote/dispatcher/state_purchase_view/60401439", "UA-2025-06-27-008542-a")</f>
        <v/>
      </c>
      <c r="C16" s="2">
        <f>HYPERLINK("https://my.zakupivli.pro/remote/dispatcher/state_purchase_lot_view/1686281", "UA-2025-06-27-008542-a-L1")</f>
        <v/>
      </c>
      <c r="D16" t="s" s="1">
        <v>164</v>
      </c>
      <c r="E16" t="s" s="1">
        <v>227</v>
      </c>
      <c r="F16" t="s" s="1">
        <v>32</v>
      </c>
      <c r="G16" t="s" s="1">
        <v>109</v>
      </c>
      <c r="H16" t="s" s="1">
        <v>144</v>
      </c>
      <c r="I16" t="s" s="1">
        <v>219</v>
      </c>
      <c r="J16" t="s" s="1">
        <v>161</v>
      </c>
      <c r="K16" t="s" s="1">
        <v>12</v>
      </c>
      <c r="L16" t="s" s="1">
        <v>133</v>
      </c>
      <c r="M16" t="s" s="1">
        <v>133</v>
      </c>
      <c r="N16" t="s" s="1">
        <v>9</v>
      </c>
      <c r="O16" t="s" s="1">
        <v>9</v>
      </c>
      <c r="P16" t="s" s="1">
        <v>9</v>
      </c>
      <c r="Q16" t="n" s="6">
        <v>45835.0</v>
      </c>
      <c r="R16" t="s" s="1">
        <v>53</v>
      </c>
      <c r="S16" t="s" s="1">
        <v>54</v>
      </c>
      <c r="T16" t="n" s="6">
        <v>45835.0</v>
      </c>
      <c r="U16" t="n" s="6">
        <v>45843.0</v>
      </c>
      <c r="V16" t="n" s="7">
        <v>45845.55832891204</v>
      </c>
      <c r="W16" t="n" s="4">
        <v>2</v>
      </c>
      <c r="X16" t="n" s="8">
        <v>68000.0</v>
      </c>
      <c r="Y16" t="n" s="8">
        <v>68000.0</v>
      </c>
      <c r="Z16" t="n" s="1">
        <v>10.0</v>
      </c>
      <c r="AA16" t="n" s="8">
        <v>6800.0</v>
      </c>
      <c r="AB16" t="s" s="1">
        <v>241</v>
      </c>
      <c r="AC16" t="n" s="8">
        <v>340.0</v>
      </c>
      <c r="AD16" t="s" s="1">
        <v>120</v>
      </c>
      <c r="AE16" t="s" s="1">
        <v>219</v>
      </c>
      <c r="AF16" t="s" s="1">
        <v>145</v>
      </c>
      <c r="AG16" t="s" s="1">
        <v>180</v>
      </c>
      <c r="AH16" t="n" s="8">
        <v>63000.0</v>
      </c>
      <c r="AI16" t="n" s="8">
        <v>6300.0</v>
      </c>
      <c r="AJ16" t="s" s="1">
        <v>189</v>
      </c>
      <c r="AK16" t="n" s="8">
        <v>5000.0</v>
      </c>
      <c r="AL16" t="n" s="8">
        <v>0.07352941176470588</v>
      </c>
      <c r="AM16" t="s" s="1">
        <v>189</v>
      </c>
      <c r="AN16" t="s" s="1">
        <v>90</v>
      </c>
      <c r="AO16" t="s" s="1">
        <v>122</v>
      </c>
      <c r="AP16" t="s" s="1">
        <v>2</v>
      </c>
      <c r="AQ16" t="n" s="8">
        <v>5000.0</v>
      </c>
      <c r="AR16" t="n" s="8">
        <v>0.07352941176470588</v>
      </c>
      <c r="AS16" s="2">
        <f>HYPERLINK("https://auctions.prozorro.gov.ua/tenders/1dce45a4ed0b4e029bd99541fc66bfb3_d3f3bc1f1ec3441889c27c1c0c40df10")</f>
        <v/>
      </c>
      <c r="AT16" t="n" s="7">
        <v>45847.706095365844</v>
      </c>
      <c r="AU16" t="s" s="1">
        <v>57</v>
      </c>
      <c r="AV16" t="s" s="1">
        <v>62</v>
      </c>
      <c r="AW16" t="s" s="1">
        <v>231</v>
      </c>
      <c r="AX16" t="n" s="7">
        <v>45859.645981844245</v>
      </c>
      <c r="AY16" t="s" s="1">
        <v>22</v>
      </c>
      <c r="AZ16" t="n" s="8">
        <v>63000.0</v>
      </c>
      <c r="BA16" t="s" s="1"/>
      <c r="BB16" t="n" s="6">
        <v>45869.0</v>
      </c>
      <c r="BC16" t="n" s="6">
        <v>45856.0</v>
      </c>
      <c r="BD16" t="n" s="6">
        <v>45856.0</v>
      </c>
      <c r="BE16" t="n" s="7">
        <v>46022.0</v>
      </c>
      <c r="BF16" t="s" s="1">
        <v>240</v>
      </c>
      <c r="BG16" t="s" s="1"/>
      <c r="BH16" t="s" s="1"/>
      <c r="BI16" t="s" s="1">
        <v>91</v>
      </c>
    </row>
    <row r="17" spans="1:61">
      <c r="A17" t="n" s="4">
        <v>12</v>
      </c>
      <c r="B17" s="2">
        <f>HYPERLINK("https://my.zakupivli.pro/remote/dispatcher/state_purchase_view/58603135", "UA-2025-04-07-012769-a")</f>
        <v/>
      </c>
      <c r="C17" s="2">
        <f>HYPERLINK("https://my.zakupivli.pro/remote/dispatcher/state_purchase_lot_view/1602940", "UA-2025-04-07-012769-a-L1")</f>
        <v/>
      </c>
      <c r="D17" t="s" s="1">
        <v>176</v>
      </c>
      <c r="E17" t="s" s="1">
        <v>135</v>
      </c>
      <c r="F17" t="s" s="1">
        <v>32</v>
      </c>
      <c r="G17" t="s" s="1">
        <v>18</v>
      </c>
      <c r="H17" t="s" s="1">
        <v>144</v>
      </c>
      <c r="I17" t="s" s="1">
        <v>219</v>
      </c>
      <c r="J17" t="s" s="1">
        <v>161</v>
      </c>
      <c r="K17" t="s" s="1">
        <v>12</v>
      </c>
      <c r="L17" t="s" s="1">
        <v>133</v>
      </c>
      <c r="M17" t="s" s="1">
        <v>133</v>
      </c>
      <c r="N17" t="s" s="1">
        <v>9</v>
      </c>
      <c r="O17" t="s" s="1">
        <v>9</v>
      </c>
      <c r="P17" t="s" s="1">
        <v>9</v>
      </c>
      <c r="Q17" t="n" s="6">
        <v>45754.0</v>
      </c>
      <c r="R17" t="s" s="1">
        <v>49</v>
      </c>
      <c r="S17" t="s" s="1">
        <v>50</v>
      </c>
      <c r="T17" t="n" s="6">
        <v>45754.0</v>
      </c>
      <c r="U17" t="n" s="6">
        <v>45762.0</v>
      </c>
      <c r="V17" t="s" s="1">
        <v>230</v>
      </c>
      <c r="W17" t="n" s="4">
        <v>1</v>
      </c>
      <c r="X17" t="n" s="8">
        <v>495000.0</v>
      </c>
      <c r="Y17" t="n" s="8">
        <v>495000.0</v>
      </c>
      <c r="Z17" t="n" s="1">
        <v>9000.0</v>
      </c>
      <c r="AA17" t="n" s="8">
        <v>55.0</v>
      </c>
      <c r="AB17" t="s" s="1">
        <v>233</v>
      </c>
      <c r="AC17" t="n" s="8">
        <v>2475.0</v>
      </c>
      <c r="AD17" t="s" s="1">
        <v>120</v>
      </c>
      <c r="AE17" t="s" s="1">
        <v>219</v>
      </c>
      <c r="AF17" t="s" s="1">
        <v>145</v>
      </c>
      <c r="AG17" t="s" s="1">
        <v>180</v>
      </c>
      <c r="AH17" t="n" s="8">
        <v>477000.0</v>
      </c>
      <c r="AI17" t="n" s="8">
        <v>53.0</v>
      </c>
      <c r="AJ17" t="s" s="1">
        <v>212</v>
      </c>
      <c r="AK17" t="n" s="8">
        <v>18000.0</v>
      </c>
      <c r="AL17" t="n" s="8">
        <v>0.03636363636363636</v>
      </c>
      <c r="AM17" t="s" s="1">
        <v>212</v>
      </c>
      <c r="AN17" t="s" s="1">
        <v>88</v>
      </c>
      <c r="AO17" t="s" s="1">
        <v>127</v>
      </c>
      <c r="AP17" t="s" s="1">
        <v>5</v>
      </c>
      <c r="AQ17" t="n" s="8">
        <v>18000.0</v>
      </c>
      <c r="AR17" t="n" s="8">
        <v>0.03636363636363636</v>
      </c>
      <c r="AS17" t="s" s="2"/>
      <c r="AT17" t="n" s="7">
        <v>45762.697612098105</v>
      </c>
      <c r="AU17" t="s" s="1">
        <v>51</v>
      </c>
      <c r="AV17" t="s" s="1">
        <v>52</v>
      </c>
      <c r="AW17" t="s" s="1">
        <v>231</v>
      </c>
      <c r="AX17" t="n" s="7">
        <v>45771.57218756537</v>
      </c>
      <c r="AY17" t="s" s="1">
        <v>16</v>
      </c>
      <c r="AZ17" t="n" s="8">
        <v>477000.0</v>
      </c>
      <c r="BA17" t="s" s="1"/>
      <c r="BB17" t="n" s="6">
        <v>46022.0</v>
      </c>
      <c r="BC17" t="n" s="6">
        <v>45769.0</v>
      </c>
      <c r="BD17" t="n" s="6">
        <v>45769.0</v>
      </c>
      <c r="BE17" t="n" s="7">
        <v>46022.0</v>
      </c>
      <c r="BF17" t="s" s="1">
        <v>240</v>
      </c>
      <c r="BG17" t="s" s="1"/>
      <c r="BH17" t="s" s="1"/>
      <c r="BI17" t="s" s="1">
        <v>89</v>
      </c>
    </row>
    <row r="18" spans="1:61">
      <c r="A18" t="n" s="4">
        <v>13</v>
      </c>
      <c r="B18" s="2">
        <f>HYPERLINK("https://my.zakupivli.pro/remote/dispatcher/state_purchase_view/58043667", "UA-2025-03-12-009003-a")</f>
        <v/>
      </c>
      <c r="C18" s="2">
        <f>HYPERLINK("https://my.zakupivli.pro/remote/dispatcher/state_purchase_lot_view/1575750", "UA-2025-03-12-009003-a-L1")</f>
        <v/>
      </c>
      <c r="D18" t="s" s="1">
        <v>177</v>
      </c>
      <c r="E18" t="s" s="1">
        <v>153</v>
      </c>
      <c r="F18" t="s" s="1">
        <v>32</v>
      </c>
      <c r="G18" t="s" s="1">
        <v>18</v>
      </c>
      <c r="H18" t="s" s="1">
        <v>144</v>
      </c>
      <c r="I18" t="s" s="1">
        <v>219</v>
      </c>
      <c r="J18" t="s" s="1">
        <v>161</v>
      </c>
      <c r="K18" t="s" s="1">
        <v>12</v>
      </c>
      <c r="L18" t="s" s="1">
        <v>133</v>
      </c>
      <c r="M18" t="s" s="1">
        <v>133</v>
      </c>
      <c r="N18" t="s" s="1">
        <v>9</v>
      </c>
      <c r="O18" t="s" s="1">
        <v>9</v>
      </c>
      <c r="P18" t="s" s="1">
        <v>9</v>
      </c>
      <c r="Q18" t="n" s="6">
        <v>45728.0</v>
      </c>
      <c r="R18" t="s" s="1">
        <v>43</v>
      </c>
      <c r="S18" t="s" s="1">
        <v>44</v>
      </c>
      <c r="T18" t="n" s="6">
        <v>45728.0</v>
      </c>
      <c r="U18" t="n" s="6">
        <v>45736.0</v>
      </c>
      <c r="V18" t="s" s="1">
        <v>230</v>
      </c>
      <c r="W18" t="n" s="4">
        <v>1</v>
      </c>
      <c r="X18" t="n" s="8">
        <v>312000.0</v>
      </c>
      <c r="Y18" t="n" s="8">
        <v>312000.0</v>
      </c>
      <c r="Z18" t="n" s="1">
        <v>6000.0</v>
      </c>
      <c r="AA18" t="n" s="8">
        <v>52.0</v>
      </c>
      <c r="AB18" t="s" s="1">
        <v>234</v>
      </c>
      <c r="AC18" t="n" s="8">
        <v>1560.0</v>
      </c>
      <c r="AD18" t="s" s="1">
        <v>120</v>
      </c>
      <c r="AE18" t="s" s="1">
        <v>219</v>
      </c>
      <c r="AF18" t="s" s="1">
        <v>145</v>
      </c>
      <c r="AG18" t="s" s="1">
        <v>180</v>
      </c>
      <c r="AH18" t="n" s="8">
        <v>303000.0</v>
      </c>
      <c r="AI18" t="n" s="8">
        <v>50.5</v>
      </c>
      <c r="AJ18" t="s" s="1">
        <v>212</v>
      </c>
      <c r="AK18" t="n" s="8">
        <v>9000.0</v>
      </c>
      <c r="AL18" t="n" s="8">
        <v>0.028846153846153848</v>
      </c>
      <c r="AM18" t="s" s="1">
        <v>212</v>
      </c>
      <c r="AN18" t="s" s="1">
        <v>88</v>
      </c>
      <c r="AO18" t="s" s="1">
        <v>127</v>
      </c>
      <c r="AP18" t="s" s="1">
        <v>5</v>
      </c>
      <c r="AQ18" t="n" s="8">
        <v>9000.0</v>
      </c>
      <c r="AR18" t="n" s="8">
        <v>0.028846153846153848</v>
      </c>
      <c r="AS18" t="s" s="2"/>
      <c r="AT18" t="n" s="7">
        <v>45737.40061002383</v>
      </c>
      <c r="AU18" t="s" s="1">
        <v>46</v>
      </c>
      <c r="AV18" t="s" s="1">
        <v>48</v>
      </c>
      <c r="AW18" t="s" s="1">
        <v>231</v>
      </c>
      <c r="AX18" t="n" s="7">
        <v>45743.498091880625</v>
      </c>
      <c r="AY18" t="s" s="1">
        <v>15</v>
      </c>
      <c r="AZ18" t="n" s="8">
        <v>303000.0</v>
      </c>
      <c r="BA18" t="s" s="1"/>
      <c r="BB18" t="n" s="6">
        <v>46022.0</v>
      </c>
      <c r="BC18" t="n" s="6">
        <v>45743.0</v>
      </c>
      <c r="BD18" t="n" s="6">
        <v>45743.0</v>
      </c>
      <c r="BE18" t="n" s="7">
        <v>46022.0</v>
      </c>
      <c r="BF18" t="s" s="1">
        <v>240</v>
      </c>
      <c r="BG18" t="s" s="1"/>
      <c r="BH18" t="s" s="1"/>
      <c r="BI18" t="s" s="1">
        <v>89</v>
      </c>
    </row>
    <row r="19" spans="1:61">
      <c r="A19" t="n" s="4">
        <v>14</v>
      </c>
      <c r="B19" s="2">
        <f>HYPERLINK("https://my.zakupivli.pro/remote/dispatcher/state_purchase_view/57897852", "UA-2025-03-05-013281-a")</f>
        <v/>
      </c>
      <c r="C19" s="2">
        <f>HYPERLINK("https://my.zakupivli.pro/remote/dispatcher/state_purchase_lot_view/1568860", "UA-2025-03-05-013281-a-L1")</f>
        <v/>
      </c>
      <c r="D19" t="s" s="1">
        <v>171</v>
      </c>
      <c r="E19" t="s" s="1">
        <v>182</v>
      </c>
      <c r="F19" t="s" s="1">
        <v>32</v>
      </c>
      <c r="G19" t="s" s="1">
        <v>19</v>
      </c>
      <c r="H19" t="s" s="1">
        <v>144</v>
      </c>
      <c r="I19" t="s" s="1">
        <v>219</v>
      </c>
      <c r="J19" t="s" s="1">
        <v>161</v>
      </c>
      <c r="K19" t="s" s="1">
        <v>12</v>
      </c>
      <c r="L19" t="s" s="1">
        <v>133</v>
      </c>
      <c r="M19" t="s" s="1">
        <v>133</v>
      </c>
      <c r="N19" t="s" s="1">
        <v>9</v>
      </c>
      <c r="O19" t="s" s="1">
        <v>9</v>
      </c>
      <c r="P19" t="s" s="1">
        <v>9</v>
      </c>
      <c r="Q19" t="n" s="6">
        <v>45721.0</v>
      </c>
      <c r="R19" t="s" s="1">
        <v>41</v>
      </c>
      <c r="S19" t="s" s="1">
        <v>42</v>
      </c>
      <c r="T19" t="n" s="6">
        <v>45721.0</v>
      </c>
      <c r="U19" t="n" s="6">
        <v>45729.0</v>
      </c>
      <c r="V19" t="s" s="1">
        <v>230</v>
      </c>
      <c r="W19" t="n" s="4">
        <v>1</v>
      </c>
      <c r="X19" t="n" s="8">
        <v>295000.0</v>
      </c>
      <c r="Y19" t="n" s="8">
        <v>295000.0</v>
      </c>
      <c r="Z19" t="n" s="1">
        <v>2260.0</v>
      </c>
      <c r="AA19" t="n" s="8">
        <v>130.53</v>
      </c>
      <c r="AB19" t="s" s="1">
        <v>233</v>
      </c>
      <c r="AC19" t="n" s="8">
        <v>1475.0</v>
      </c>
      <c r="AD19" t="s" s="1">
        <v>120</v>
      </c>
      <c r="AE19" t="s" s="1">
        <v>219</v>
      </c>
      <c r="AF19" t="s" s="1">
        <v>145</v>
      </c>
      <c r="AG19" t="s" s="1">
        <v>180</v>
      </c>
      <c r="AH19" t="n" s="8">
        <v>274723.2</v>
      </c>
      <c r="AI19" t="n" s="8">
        <v>121.55893805309735</v>
      </c>
      <c r="AJ19" t="s" s="1">
        <v>222</v>
      </c>
      <c r="AK19" t="n" s="8">
        <v>20276.79999999999</v>
      </c>
      <c r="AL19" t="n" s="8">
        <v>0.06873491525423725</v>
      </c>
      <c r="AM19" t="s" s="1">
        <v>222</v>
      </c>
      <c r="AN19" t="s" s="1">
        <v>92</v>
      </c>
      <c r="AO19" t="s" s="1">
        <v>118</v>
      </c>
      <c r="AP19" t="s" s="1">
        <v>95</v>
      </c>
      <c r="AQ19" t="n" s="8">
        <v>20276.79999999999</v>
      </c>
      <c r="AR19" t="n" s="8">
        <v>0.06873491525423725</v>
      </c>
      <c r="AS19" t="s" s="2"/>
      <c r="AT19" t="n" s="7">
        <v>45733.474689194365</v>
      </c>
      <c r="AU19" t="s" s="1">
        <v>45</v>
      </c>
      <c r="AV19" t="s" s="1">
        <v>47</v>
      </c>
      <c r="AW19" t="s" s="1">
        <v>231</v>
      </c>
      <c r="AX19" t="n" s="7">
        <v>45744.44624989465</v>
      </c>
      <c r="AY19" t="s" s="1">
        <v>14</v>
      </c>
      <c r="AZ19" t="n" s="8">
        <v>274723.2</v>
      </c>
      <c r="BA19" t="s" s="1"/>
      <c r="BB19" t="n" s="6">
        <v>45838.0</v>
      </c>
      <c r="BC19" t="n" s="6">
        <v>45740.0</v>
      </c>
      <c r="BD19" t="n" s="6">
        <v>45740.0</v>
      </c>
      <c r="BE19" t="n" s="7">
        <v>46022.0</v>
      </c>
      <c r="BF19" t="s" s="1">
        <v>240</v>
      </c>
      <c r="BG19" t="s" s="1"/>
      <c r="BH19" t="s" s="1"/>
      <c r="BI19" t="s" s="1">
        <v>93</v>
      </c>
    </row>
    <row r="20" spans="1:61">
      <c r="A20" t="n" s="4">
        <v>15</v>
      </c>
      <c r="B20" s="2">
        <f>HYPERLINK("https://my.zakupivli.pro/remote/dispatcher/state_purchase_view/57109586", "UA-2025-01-31-011519-a")</f>
        <v/>
      </c>
      <c r="C20" s="2">
        <f>HYPERLINK("https://my.zakupivli.pro/remote/dispatcher/state_purchase_lot_view/1536429", "UA-2025-01-31-011519-a-L1")</f>
        <v/>
      </c>
      <c r="D20" t="s" s="1">
        <v>174</v>
      </c>
      <c r="E20" t="s" s="1">
        <v>200</v>
      </c>
      <c r="F20" t="s" s="1">
        <v>32</v>
      </c>
      <c r="G20" t="s" s="1">
        <v>103</v>
      </c>
      <c r="H20" t="s" s="1">
        <v>144</v>
      </c>
      <c r="I20" t="s" s="1">
        <v>219</v>
      </c>
      <c r="J20" t="s" s="1">
        <v>161</v>
      </c>
      <c r="K20" t="s" s="1">
        <v>12</v>
      </c>
      <c r="L20" t="s" s="1">
        <v>133</v>
      </c>
      <c r="M20" t="s" s="1">
        <v>133</v>
      </c>
      <c r="N20" t="s" s="1">
        <v>9</v>
      </c>
      <c r="O20" t="s" s="1">
        <v>9</v>
      </c>
      <c r="P20" t="s" s="1">
        <v>9</v>
      </c>
      <c r="Q20" t="n" s="6">
        <v>45688.0</v>
      </c>
      <c r="R20" t="s" s="1">
        <v>35</v>
      </c>
      <c r="S20" t="s" s="1">
        <v>37</v>
      </c>
      <c r="T20" t="n" s="6">
        <v>45688.0</v>
      </c>
      <c r="U20" t="n" s="6">
        <v>45699.0</v>
      </c>
      <c r="V20" t="s" s="1">
        <v>230</v>
      </c>
      <c r="W20" t="n" s="4">
        <v>1</v>
      </c>
      <c r="X20" t="n" s="8">
        <v>400000.0</v>
      </c>
      <c r="Y20" t="n" s="8">
        <v>400000.0</v>
      </c>
      <c r="Z20" t="n" s="1">
        <v>1.0</v>
      </c>
      <c r="AA20" t="n" s="8">
        <v>400000.0</v>
      </c>
      <c r="AB20" t="s" s="1">
        <v>242</v>
      </c>
      <c r="AC20" t="n" s="8">
        <v>2000.0</v>
      </c>
      <c r="AD20" t="s" s="1">
        <v>120</v>
      </c>
      <c r="AE20" t="s" s="1">
        <v>219</v>
      </c>
      <c r="AF20" t="s" s="1">
        <v>145</v>
      </c>
      <c r="AG20" t="s" s="1">
        <v>180</v>
      </c>
      <c r="AH20" t="n" s="8">
        <v>399545.0</v>
      </c>
      <c r="AI20" t="n" s="8">
        <v>399545.0</v>
      </c>
      <c r="AJ20" t="s" s="1">
        <v>213</v>
      </c>
      <c r="AK20" t="n" s="8">
        <v>455.0</v>
      </c>
      <c r="AL20" t="n" s="8">
        <v>0.0011375</v>
      </c>
      <c r="AM20" t="s" s="1">
        <v>213</v>
      </c>
      <c r="AN20" t="s" s="1">
        <v>107</v>
      </c>
      <c r="AO20" t="s" s="1">
        <v>123</v>
      </c>
      <c r="AP20" t="s" s="1">
        <v>3</v>
      </c>
      <c r="AQ20" t="n" s="8">
        <v>455.0</v>
      </c>
      <c r="AR20" t="n" s="8">
        <v>0.0011375</v>
      </c>
      <c r="AS20" t="s" s="2"/>
      <c r="AT20" t="n" s="7">
        <v>45702.633006986536</v>
      </c>
      <c r="AU20" t="s" s="1">
        <v>39</v>
      </c>
      <c r="AV20" t="s" s="1">
        <v>40</v>
      </c>
      <c r="AW20" t="s" s="1">
        <v>231</v>
      </c>
      <c r="AX20" t="n" s="7">
        <v>45714.389891329825</v>
      </c>
      <c r="AY20" t="s" s="1">
        <v>13</v>
      </c>
      <c r="AZ20" t="n" s="8">
        <v>399545.0</v>
      </c>
      <c r="BA20" t="s" s="1"/>
      <c r="BB20" t="n" s="6">
        <v>46022.0</v>
      </c>
      <c r="BC20" t="n" s="6">
        <v>45713.0</v>
      </c>
      <c r="BD20" t="n" s="6">
        <v>45713.0</v>
      </c>
      <c r="BE20" t="n" s="7">
        <v>46022.0</v>
      </c>
      <c r="BF20" t="s" s="1">
        <v>240</v>
      </c>
      <c r="BG20" t="s" s="1"/>
      <c r="BH20" t="s" s="1"/>
      <c r="BI20" t="s" s="1">
        <v>108</v>
      </c>
    </row>
    <row r="21" spans="1:61">
      <c r="A21" t="n" s="4">
        <v>16</v>
      </c>
      <c r="B21" s="2">
        <f>HYPERLINK("https://my.zakupivli.pro/remote/dispatcher/state_purchase_view/56661499", "UA-2025-01-17-013262-a")</f>
        <v/>
      </c>
      <c r="C21" s="2">
        <f>HYPERLINK("https://my.zakupivli.pro/remote/dispatcher/state_purchase_lot_view/1523724", "UA-2025-01-17-013262-a-L1")</f>
        <v/>
      </c>
      <c r="D21" t="s" s="1">
        <v>157</v>
      </c>
      <c r="E21" t="s" s="1">
        <v>156</v>
      </c>
      <c r="F21" t="s" s="1">
        <v>32</v>
      </c>
      <c r="G21" t="s" s="1">
        <v>20</v>
      </c>
      <c r="H21" t="s" s="1">
        <v>144</v>
      </c>
      <c r="I21" t="s" s="1">
        <v>219</v>
      </c>
      <c r="J21" t="s" s="1">
        <v>161</v>
      </c>
      <c r="K21" t="s" s="1">
        <v>12</v>
      </c>
      <c r="L21" t="s" s="1">
        <v>133</v>
      </c>
      <c r="M21" t="s" s="1">
        <v>133</v>
      </c>
      <c r="N21" t="s" s="1">
        <v>87</v>
      </c>
      <c r="O21" t="s" s="1">
        <v>9</v>
      </c>
      <c r="P21" t="s" s="1">
        <v>9</v>
      </c>
      <c r="Q21" t="n" s="6">
        <v>45674.0</v>
      </c>
      <c r="R21" t="s" s="1">
        <v>33</v>
      </c>
      <c r="S21" t="s" s="1">
        <v>34</v>
      </c>
      <c r="T21" t="n" s="6">
        <v>45674.0</v>
      </c>
      <c r="U21" t="n" s="6">
        <v>45684.0</v>
      </c>
      <c r="V21" t="n" s="7">
        <v>45684.47256944444</v>
      </c>
      <c r="W21" t="n" s="4">
        <v>2</v>
      </c>
      <c r="X21" t="n" s="8">
        <v>48800000.0</v>
      </c>
      <c r="Y21" t="n" s="8">
        <v>48800000.0</v>
      </c>
      <c r="Z21" t="n" s="1">
        <v>6025420.0</v>
      </c>
      <c r="AA21" t="n" s="8">
        <v>8.1</v>
      </c>
      <c r="AB21" t="s" s="1">
        <v>232</v>
      </c>
      <c r="AC21" t="n" s="8">
        <v>244000.0</v>
      </c>
      <c r="AD21" t="s" s="1">
        <v>120</v>
      </c>
      <c r="AE21" t="s" s="1">
        <v>219</v>
      </c>
      <c r="AF21" t="s" s="1">
        <v>112</v>
      </c>
      <c r="AG21" t="s" s="1">
        <v>180</v>
      </c>
      <c r="AH21" t="n" s="8">
        <v>44932014.87</v>
      </c>
      <c r="AI21" t="n" s="8">
        <v>7.45707599968135</v>
      </c>
      <c r="AJ21" t="s" s="1">
        <v>215</v>
      </c>
      <c r="AK21" t="n" s="8">
        <v>3867985.1300000027</v>
      </c>
      <c r="AL21" t="n" s="8">
        <v>0.07926199036885251</v>
      </c>
      <c r="AM21" t="s" s="1">
        <v>215</v>
      </c>
      <c r="AN21" t="s" s="1">
        <v>104</v>
      </c>
      <c r="AO21" t="s" s="1">
        <v>125</v>
      </c>
      <c r="AP21" t="s" s="1">
        <v>97</v>
      </c>
      <c r="AQ21" t="n" s="8">
        <v>3867985.1300000027</v>
      </c>
      <c r="AR21" t="n" s="8">
        <v>0.07926199036885251</v>
      </c>
      <c r="AS21" s="2">
        <f>HYPERLINK("https://auctions.prozorro.gov.ua/tenders/3121da7c2eb94c23b47e8fe1f6f1af03_bd27fad2e6f945afb33ce198fc4769b0")</f>
        <v/>
      </c>
      <c r="AT21" t="n" s="7">
        <v>45685.68031751206</v>
      </c>
      <c r="AU21" t="s" s="1">
        <v>36</v>
      </c>
      <c r="AV21" t="s" s="1">
        <v>38</v>
      </c>
      <c r="AW21" t="s" s="1">
        <v>231</v>
      </c>
      <c r="AX21" t="n" s="7">
        <v>45694.674949540116</v>
      </c>
      <c r="AY21" t="s" s="1">
        <v>21</v>
      </c>
      <c r="AZ21" t="n" s="8">
        <v>44932014.87</v>
      </c>
      <c r="BA21" t="s" s="1"/>
      <c r="BB21" t="n" s="6">
        <v>46022.0</v>
      </c>
      <c r="BC21" t="n" s="6">
        <v>45691.0</v>
      </c>
      <c r="BD21" t="n" s="6">
        <v>45691.0</v>
      </c>
      <c r="BE21" t="n" s="7">
        <v>46022.0</v>
      </c>
      <c r="BF21" t="s" s="1">
        <v>240</v>
      </c>
      <c r="BG21" t="s" s="1"/>
      <c r="BH21" t="s" s="1"/>
      <c r="BI21" t="s" s="1">
        <v>106</v>
      </c>
    </row>
    <row r="22" spans="1:61">
      <c r="A22" t="s" s="1">
        <v>160</v>
      </c>
    </row>
  </sheetData>
  <autoFilter ref="A5:BI21"/>
  <hyperlinks>
    <hyperlink display="mailto:report-feedback@zakupivli.pro" ref="A2" r:id="rId1"/>
    <hyperlink display="https://my.zakupivli.pro/remote/dispatcher/state_purchase_view/63158762" ref="B6" r:id="rId2"/>
    <hyperlink display="https://my.zakupivli.pro/remote/dispatcher/state_purchase_lot_view/1824528" ref="C6" r:id="rId3"/>
    <hyperlink display="https://my.zakupivli.pro/remote/dispatcher/state_purchase_view/62749083" ref="B7" r:id="rId4"/>
    <hyperlink display="https://my.zakupivli.pro/remote/dispatcher/state_purchase_lot_view/1804498" ref="C7" r:id="rId5"/>
    <hyperlink display="https://auctions.prozorro.gov.ua/tenders/04ea374ff70a453f8026b46916f3d764_c5fd0ae017ec4ba3b53e645fddb4c1a2" ref="AS7" r:id="rId6"/>
    <hyperlink display="https://my.zakupivli.pro/remote/dispatcher/state_purchase_view/62363250" ref="B8" r:id="rId7"/>
    <hyperlink display="https://my.zakupivli.pro/remote/dispatcher/state_purchase_lot_view/1783257" ref="C8" r:id="rId8"/>
    <hyperlink display="https://auctions.prozorro.gov.ua/tenders/a23d82c916d84b839e83186ff4d39714_85dd3b112cfa458488bd14adeb0d102c" ref="AS8" r:id="rId9"/>
    <hyperlink display="https://my.zakupivli.pro/remote/dispatcher/state_purchase_view/61825298" ref="B9" r:id="rId10"/>
    <hyperlink display="https://my.zakupivli.pro/remote/dispatcher/state_purchase_lot_view/1757132" ref="C9" r:id="rId11"/>
    <hyperlink display="https://my.zakupivli.pro/remote/dispatcher/state_purchase_view/61533686" ref="B10" r:id="rId12"/>
    <hyperlink display="https://my.zakupivli.pro/remote/dispatcher/state_purchase_lot_view/1743785" ref="C10" r:id="rId13"/>
    <hyperlink display="https://auctions.prozorro.gov.ua/tenders/c64eb4a1c96f43af90131e3a8985032a_c3720eae9266407197bf45f1cfad7929" ref="AS10" r:id="rId14"/>
    <hyperlink display="https://my.zakupivli.pro/remote/dispatcher/state_purchase_view/61528954" ref="B11" r:id="rId15"/>
    <hyperlink display="https://my.zakupivli.pro/remote/dispatcher/state_purchase_lot_view/1743517" ref="C11" r:id="rId16"/>
    <hyperlink display="https://my.zakupivli.pro/remote/dispatcher/state_purchase_view/61112584" ref="B12" r:id="rId17"/>
    <hyperlink display="https://my.zakupivli.pro/remote/dispatcher/state_purchase_lot_view/1722573" ref="C12" r:id="rId18"/>
    <hyperlink display="https://my.zakupivli.pro/remote/dispatcher/state_purchase_view/60805948" ref="B13" r:id="rId19"/>
    <hyperlink display="https://my.zakupivli.pro/remote/dispatcher/state_purchase_lot_view/1706615" ref="C13" r:id="rId20"/>
    <hyperlink display="https://auctions.prozorro.gov.ua/tenders/81ae00dcd44840c893945697a8c90bfb_bd27fad2e6f945afb33ce198fc4769b0" ref="AS13" r:id="rId21"/>
    <hyperlink display="https://my.zakupivli.pro/remote/dispatcher/state_purchase_view/60728892" ref="B14" r:id="rId22"/>
    <hyperlink display="https://my.zakupivli.pro/remote/dispatcher/state_purchase_lot_view/1702250" ref="C14" r:id="rId23"/>
    <hyperlink display="https://auctions.prozorro.gov.ua/tenders/106f6e2acdc748708cd2e4d773aa39dc_953b0149f5e44ab69bbc1bac78d89540" ref="AS14" r:id="rId24"/>
    <hyperlink display="https://my.zakupivli.pro/remote/dispatcher/state_purchase_view/60570846" ref="B15" r:id="rId25"/>
    <hyperlink display="https://my.zakupivli.pro/remote/dispatcher/state_purchase_lot_view/1694332" ref="C15" r:id="rId26"/>
    <hyperlink display="https://my.zakupivli.pro/remote/dispatcher/state_purchase_view/60401439" ref="B16" r:id="rId27"/>
    <hyperlink display="https://my.zakupivli.pro/remote/dispatcher/state_purchase_lot_view/1686281" ref="C16" r:id="rId28"/>
    <hyperlink display="https://auctions.prozorro.gov.ua/tenders/1dce45a4ed0b4e029bd99541fc66bfb3_d3f3bc1f1ec3441889c27c1c0c40df10" ref="AS16" r:id="rId29"/>
    <hyperlink display="https://my.zakupivli.pro/remote/dispatcher/state_purchase_view/58603135" ref="B17" r:id="rId30"/>
    <hyperlink display="https://my.zakupivli.pro/remote/dispatcher/state_purchase_lot_view/1602940" ref="C17" r:id="rId31"/>
    <hyperlink display="https://my.zakupivli.pro/remote/dispatcher/state_purchase_view/58043667" ref="B18" r:id="rId32"/>
    <hyperlink display="https://my.zakupivli.pro/remote/dispatcher/state_purchase_lot_view/1575750" ref="C18" r:id="rId33"/>
    <hyperlink display="https://my.zakupivli.pro/remote/dispatcher/state_purchase_view/57897852" ref="B19" r:id="rId34"/>
    <hyperlink display="https://my.zakupivli.pro/remote/dispatcher/state_purchase_lot_view/1568860" ref="C19" r:id="rId35"/>
    <hyperlink display="https://my.zakupivli.pro/remote/dispatcher/state_purchase_view/57109586" ref="B20" r:id="rId36"/>
    <hyperlink display="https://my.zakupivli.pro/remote/dispatcher/state_purchase_lot_view/1536429" ref="C20" r:id="rId37"/>
    <hyperlink display="https://my.zakupivli.pro/remote/dispatcher/state_purchase_view/56661499" ref="B21" r:id="rId38"/>
    <hyperlink display="https://my.zakupivli.pro/remote/dispatcher/state_purchase_lot_view/1523724" ref="C21" r:id="rId39"/>
    <hyperlink display="https://auctions.prozorro.gov.ua/tenders/3121da7c2eb94c23b47e8fe1f6f1af03_bd27fad2e6f945afb33ce198fc4769b0" ref="AS21" r:id="rId40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2025-11-07T08:38:11Z</dcterms:created>
  <dcterms:modified xmlns:dcterms="http://purl.org/dc/terms/" xmlns:xsi="http://www.w3.org/2001/XMLSchema-instance" xsi:type="dcterms:W3CDTF">2025-11-07T08:38:11Z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