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'Sheet'!$A$5:$BI$22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<sst xmlns="http://schemas.openxmlformats.org/spreadsheetml/2006/main" uniqueCount="260">
  <si>
    <t/>
  </si>
  <si>
    <t>% зниження</t>
  </si>
  <si>
    <t>+380445948594, +380935610028</t>
  </si>
  <si>
    <t>+380637992140</t>
  </si>
  <si>
    <t>+380675580023</t>
  </si>
  <si>
    <t>+380676126052</t>
  </si>
  <si>
    <t>+380972969655</t>
  </si>
  <si>
    <t>+380977653169</t>
  </si>
  <si>
    <t>-</t>
  </si>
  <si>
    <t>0 (0)</t>
  </si>
  <si>
    <t>01034165</t>
  </si>
  <si>
    <t>012</t>
  </si>
  <si>
    <t>081</t>
  </si>
  <si>
    <t>09110000-3 Тверде паливо</t>
  </si>
  <si>
    <t>09130000-9 Нафта і дистиляти</t>
  </si>
  <si>
    <t>09310000-5 Електрична енергія</t>
  </si>
  <si>
    <t>096</t>
  </si>
  <si>
    <t>1 (0)</t>
  </si>
  <si>
    <t>100/60</t>
  </si>
  <si>
    <t>11 (0)</t>
  </si>
  <si>
    <t>11.11.80aton@ukr.net</t>
  </si>
  <si>
    <t>14430000-4 Випарена сіль і чистий хлорид натрію</t>
  </si>
  <si>
    <t>176</t>
  </si>
  <si>
    <t>177</t>
  </si>
  <si>
    <t>180</t>
  </si>
  <si>
    <t>18130000-9 Спеціальний робочий одяг</t>
  </si>
  <si>
    <t>197</t>
  </si>
  <si>
    <t>2 (0)</t>
  </si>
  <si>
    <t>2023</t>
  </si>
  <si>
    <t>2023-02-16</t>
  </si>
  <si>
    <t>2023-02-21</t>
  </si>
  <si>
    <t>2023-03-05</t>
  </si>
  <si>
    <t>2023-03-14</t>
  </si>
  <si>
    <t>2023-03-15</t>
  </si>
  <si>
    <t>2023-03-19</t>
  </si>
  <si>
    <t>2023-05-09</t>
  </si>
  <si>
    <t>2023-05-14</t>
  </si>
  <si>
    <t>2023-05-18</t>
  </si>
  <si>
    <t>2023-05-23</t>
  </si>
  <si>
    <t>2023-06-02</t>
  </si>
  <si>
    <t>2023-06-06</t>
  </si>
  <si>
    <t>2023-06-16</t>
  </si>
  <si>
    <t>2023-07-21</t>
  </si>
  <si>
    <t>2023-07-28</t>
  </si>
  <si>
    <t>2023-08-16</t>
  </si>
  <si>
    <t>2023-08-21</t>
  </si>
  <si>
    <t>2023-09-03</t>
  </si>
  <si>
    <t>2023-09-13</t>
  </si>
  <si>
    <t>2023-09-21</t>
  </si>
  <si>
    <t>2023-10-02</t>
  </si>
  <si>
    <t>2023-10-04</t>
  </si>
  <si>
    <t>2023-10-05</t>
  </si>
  <si>
    <t>2023-10-07</t>
  </si>
  <si>
    <t>2023-10-09</t>
  </si>
  <si>
    <t>2023-10-15</t>
  </si>
  <si>
    <t>2023-10-16</t>
  </si>
  <si>
    <t>2023-10-20</t>
  </si>
  <si>
    <t>2023-10-22</t>
  </si>
  <si>
    <t>2023-10-25</t>
  </si>
  <si>
    <t>2023-10-26</t>
  </si>
  <si>
    <t>2023-10-30</t>
  </si>
  <si>
    <t>2023-11-01</t>
  </si>
  <si>
    <t>2023-11-04</t>
  </si>
  <si>
    <t>2023-11-14</t>
  </si>
  <si>
    <t>2023-11-15</t>
  </si>
  <si>
    <t>2023-11-21</t>
  </si>
  <si>
    <t>2023-11-22</t>
  </si>
  <si>
    <t>2023-11-24</t>
  </si>
  <si>
    <t>2023-11-25</t>
  </si>
  <si>
    <t>2023-11-27</t>
  </si>
  <si>
    <t>2023-11-30</t>
  </si>
  <si>
    <t>2023-12-01</t>
  </si>
  <si>
    <t>2023-12-02</t>
  </si>
  <si>
    <t>2023-12-08</t>
  </si>
  <si>
    <t>2023-12-11</t>
  </si>
  <si>
    <t>2023-12-13</t>
  </si>
  <si>
    <t>2023-12-21</t>
  </si>
  <si>
    <t>2023-12-29</t>
  </si>
  <si>
    <t>2024-01-05</t>
  </si>
  <si>
    <t>2024-01-18</t>
  </si>
  <si>
    <t>2024-01-28</t>
  </si>
  <si>
    <t>206</t>
  </si>
  <si>
    <t>20971740</t>
  </si>
  <si>
    <t>20971740,ТОВ "БАСКО",Україна</t>
  </si>
  <si>
    <t>21006716,ПП "ПРИВАТНЕ МАЛЕ ПІДПРИЄМСТВО "ВЛАД"",Україна</t>
  </si>
  <si>
    <t>24310000-0 Основні неорганічні хімічні речовини</t>
  </si>
  <si>
    <t>3 (0)</t>
  </si>
  <si>
    <t>31320000-5 Електророзподільні кабелі</t>
  </si>
  <si>
    <t>34350000-5 Шини для транспортних засобів великої та малої тоннажності</t>
  </si>
  <si>
    <t>36856796</t>
  </si>
  <si>
    <t>380635352843</t>
  </si>
  <si>
    <t>380675760902</t>
  </si>
  <si>
    <t>380677400270</t>
  </si>
  <si>
    <t>380677499488</t>
  </si>
  <si>
    <t>380964007820</t>
  </si>
  <si>
    <t>380969162278</t>
  </si>
  <si>
    <t>38985841</t>
  </si>
  <si>
    <t>38985841,ТОВ "ХІМЕФЕКТ",Україна</t>
  </si>
  <si>
    <t>39376931</t>
  </si>
  <si>
    <t>39376931,ТОВАРИСТВО З ОБМЕЖЕНОЮ ВІДПОВІДАЛЬНІСТЮ "АРІАЛ АЛЬЯНС",Україна</t>
  </si>
  <si>
    <t>40157080</t>
  </si>
  <si>
    <t>40157080,ТОВАРИСТВО З ОБМЕЖЕНОЮ ВІДПОВІДАЛЬНІСТЮ "ПРОФІК",Україна</t>
  </si>
  <si>
    <t>40529883</t>
  </si>
  <si>
    <t>40529883,ТОВ "ДНІПРО ФАРБА ТРЕЙД",Україна;2770500032,ФОП "ШАПОВАЛ ВАЛЕРІЙ МИКОЛАЙОВИЧ",Україна;32318370,ТОВАРИСТВО З ОБМЕЖЕНОЮ ВІДПОВІДАЛЬНІСТЮ "ВИРОБНИЧЕ ПІДПРИЄМСТВО "ПОЛІСАН",Україна</t>
  </si>
  <si>
    <t>41149353</t>
  </si>
  <si>
    <t>41243168,ТОВАРИСТВО З ОБМЕЖЕНОЮ ВІДПОВІДАЛЬНІСТЮ "ЗАВОД СТАТОР",Україна;13711145,ПРАТ"ЕРА",Україна;41149353,ТОВАРИСТВО З ОБМЕЖЕНОЮ ВІДПОВІДАЛЬНІСТЮ "ТЕХЕЛЕКТРОМАШПРОМ",Україна</t>
  </si>
  <si>
    <t>41862031</t>
  </si>
  <si>
    <t>41862031,ТОВ "АТОН-ТОРГ",Україна</t>
  </si>
  <si>
    <t>42120000-6 Насоси та компресори</t>
  </si>
  <si>
    <t>42129888</t>
  </si>
  <si>
    <t>42129888,ТОВАРИСТВО З ОБМЕЖЕНОЮ ВІДПОВІДАЛЬНІСТЮ  МИКОЛАЇВСЬКА ЕЛЕКТРОПОСТАЧАЛЬНА КОМПАНІЯ,Україна;44238503,ТОВАРИСТВО З ОБМЕЖЕНОЮ ВІДПОВІДАЛЬНІСТЮ «ЕНЕРГО РЕСУРС» РІ ГРУП»,Україна</t>
  </si>
  <si>
    <t>42129888,ТОВАРИСТВО З ОБМЕЖЕНОЮ ВІДПОВІДАЛЬНІСТЮ  МИКОЛАЇВСЬКА ЕЛЕКТРОПОСТАЧАЛЬНА КОМПАНІЯ,Україна;44544025,ТОВАРИСТВО З ОБМЕЖЕНОЮ ВІДПОВІДАЛЬНІСТЮ "УКРГАЗТРЕЙДИНГ",Україна</t>
  </si>
  <si>
    <t>42938389,ТОВ "КАБЕЛЬСВІТЛОТЕХ",Україна;36856796,ТОВАРИСТВО З ОБМЕЖЕНОЮ ВІДПОВІДАЛЬНІСТЮ "МЕГАНОМ УКРАЇНА",Україна</t>
  </si>
  <si>
    <t>4319</t>
  </si>
  <si>
    <t>43418783,ТОВАРИСТВО З ОБМЕЖЕНОЮ ВІДПОВІДАЛЬНІСТЮ "ОПЕРАТОР ЕНЕРГІЇ",Україна;42129888,ТОВАРИСТВО З ОБМЕЖЕНОЮ ВІДПОВІДАЛЬНІСТЮ  МИКОЛАЇВСЬКА ЕЛЕКТРОПОСТАЧАЛЬНА КОМПАНІЯ,Україна</t>
  </si>
  <si>
    <t>44074181</t>
  </si>
  <si>
    <t>44074181,ТОВ "ТОПОБЛПАЛИВО",Україна;40070712,Товариство з обмеженою відповідальністю "СТАРТ ЛІДЕР",Україна;44626888,ТОВАРИСТВО З ОБМЕЖЕНОЮ ВІДПОВІДАЛЬНІСТЮ "МЕРКУРІКО",Україна</t>
  </si>
  <si>
    <t>44110000-4 Конструкційні матеріали</t>
  </si>
  <si>
    <t>44810000-1 Фарби</t>
  </si>
  <si>
    <t>44904744</t>
  </si>
  <si>
    <t>44904744,ТОВ "БРАЙЛІНК ОПТІ",Україна</t>
  </si>
  <si>
    <t>482588.0 UAH</t>
  </si>
  <si>
    <t>50530000-9 Послуги з ремонту і технічного обслуговування техніки</t>
  </si>
  <si>
    <t>50532100-4 Послуги з ремонту і технічного обслуговування електродвигунів</t>
  </si>
  <si>
    <t>80</t>
  </si>
  <si>
    <t>TEMPNIKOPOL@GMAIL.COM</t>
  </si>
  <si>
    <t>UAH</t>
  </si>
  <si>
    <t>braylinkopti@gmail.com</t>
  </si>
  <si>
    <t>logis1@ukr.net</t>
  </si>
  <si>
    <t>ostashko_n@elektropostach.mk.ua</t>
  </si>
  <si>
    <t>report-feedback@zakupivli.pro</t>
  </si>
  <si>
    <t>shpak.i.o.2402@ukr.net</t>
  </si>
  <si>
    <t>tender.novezhittya@gmail.com</t>
  </si>
  <si>
    <t>tender@arialalliance.com</t>
  </si>
  <si>
    <t>topoblpalivo@ukr.net</t>
  </si>
  <si>
    <t>voivod1111@gmail.com</t>
  </si>
  <si>
    <t>xef2015@gmail.com</t>
  </si>
  <si>
    <t>zvit@profik.ua</t>
  </si>
  <si>
    <t>ЄДРПОУ організатора</t>
  </si>
  <si>
    <t>ЄДРПОУ переможця</t>
  </si>
  <si>
    <t>Ідентифікатор закупівлі</t>
  </si>
  <si>
    <t>Ідентифікатор лота</t>
  </si>
  <si>
    <t>Антон Бринзой</t>
  </si>
  <si>
    <t>Бензин А-95 (паливо моторне альтернативне А-95) (по талонам, смарт/скретч-карткам); Дизельне паливо (по талонам, смарт/скретч-карткам)</t>
  </si>
  <si>
    <t>Бензин А-95 (паливо моторне альтернативне А-95) - по талонам, смарт/скретч-карткам; Дизельне паливо - по талонам, смарт/скретч-карткам</t>
  </si>
  <si>
    <t>Валюта</t>
  </si>
  <si>
    <t>Випарена сіль і чистий хлорид натрію (сіль Екстра (поварена харчова виварочна вакуумна))</t>
  </si>
  <si>
    <t>Випарена сіль і чистий хлорид натрію (сіль Екстра (поварена харчова виварочна вакуумна)):Випарена сіль і чистий хлорид натрію (сіль Екстра (поварена харчова виварочна вакуумна))</t>
  </si>
  <si>
    <t>Всього вимог (без рішення)</t>
  </si>
  <si>
    <t>Всього запитань (без відповіді)</t>
  </si>
  <si>
    <t>Всього скарг (без рішення)</t>
  </si>
  <si>
    <t>Всі учасники закупки</t>
  </si>
  <si>
    <t>Вугілля  кам’яне  ДГ (13-25)</t>
  </si>
  <si>
    <t>Відкриті торги з особливостями</t>
  </si>
  <si>
    <t>Відсутнє</t>
  </si>
  <si>
    <t>Дата аукціону</t>
  </si>
  <si>
    <t>Дата закінчення процедури</t>
  </si>
  <si>
    <t>Дата публікації закупівлі</t>
  </si>
  <si>
    <t>Дата публікації повідомлення про намір укласти договір</t>
  </si>
  <si>
    <t>Дата підписання договору:</t>
  </si>
  <si>
    <t>Дата уточнення до:</t>
  </si>
  <si>
    <t>Дата уточнення з:</t>
  </si>
  <si>
    <t>Договір діє до:</t>
  </si>
  <si>
    <t>Договір діє з:</t>
  </si>
  <si>
    <t>Електрична енергія</t>
  </si>
  <si>
    <t>Електрична енергія (електрична енергія)  :Електрична енергія (електрична енергія)</t>
  </si>
  <si>
    <t>Електрична енергія (електрична енергія):Електрична енергія (електрична енергія)</t>
  </si>
  <si>
    <t>Електронна пошта переможця тендеру</t>
  </si>
  <si>
    <t>Електророзподільні кабелі (кабель ААБл 10 3х35):Електророзподільні кабелі (кабель ААБл 10 3х35)</t>
  </si>
  <si>
    <t>З ПДВ</t>
  </si>
  <si>
    <t>Звіт створено 7 листопада о 08:40 з використанням http://zakupivli.pro</t>
  </si>
  <si>
    <t>КІЛІЙСЬКЕ МІЖРАЙОННЕ УПРАВЛІННЯ ВОДНОГО ГОСПОДАРСТВА</t>
  </si>
  <si>
    <t>КЕП</t>
  </si>
  <si>
    <t>Кабель ААБл 10 3х35</t>
  </si>
  <si>
    <t>Класифікатор</t>
  </si>
  <si>
    <t>Коагулянт на основі гідроксихлорид алюмінію у рідкому стані</t>
  </si>
  <si>
    <t>Конструкційні матеріали (шифер 8-ми хвильовий):Конструкційні матеріали (шифер 8-ми хвильовий)</t>
  </si>
  <si>
    <t>Контактний телефон переможця тендеру</t>
  </si>
  <si>
    <t>Костюм робочий літній; Черевики робочі</t>
  </si>
  <si>
    <t>Крок зниження</t>
  </si>
  <si>
    <t>Кіловат-година</t>
  </si>
  <si>
    <t>Кількість одиниць</t>
  </si>
  <si>
    <t>Кількість учасників аукціону</t>
  </si>
  <si>
    <t>Мої дії</t>
  </si>
  <si>
    <t>Назва потенційного переможця (з найменшою ціною)</t>
  </si>
  <si>
    <t>Насоси вакуумні водокольцеві або еквівалент; Насоси вакуумні водокольцеві або еквівалент; Насоси вакуумні водокольцеві або еквівалент; Електронасоси дренажні погружні або еквівалент</t>
  </si>
  <si>
    <t>Насоси та компресори (насоси вакуумні водокольцеві або еквівалент; електронасоси дренажні погружні або еквівалент):Насоси та компресори (насоси вакуумні водокольцеві або еквівалент; електронасоси дренажні погружні або еквівалент)</t>
  </si>
  <si>
    <t>Насоси та компресори (тепловий насос):Насоси та компресори (тепловий насос)</t>
  </si>
  <si>
    <t>Нафта і дистиляти (бензин А-95 (паливо моторне альтернативне А-95), дизельне паливо - по талонам, смарт/скретч-карткам):Нафта і дистиляти (бензин А-95 (паливо моторне альтернативне А-95), дизельне паливо - по талонам, смарт/скретч-карткам)</t>
  </si>
  <si>
    <t>Нецінові критерії</t>
  </si>
  <si>
    <t>Номер договору</t>
  </si>
  <si>
    <t>Ні</t>
  </si>
  <si>
    <t>Одиниця виміру</t>
  </si>
  <si>
    <t>Організатор</t>
  </si>
  <si>
    <t>Організатор закупівлі</t>
  </si>
  <si>
    <t>Основний контакт</t>
  </si>
  <si>
    <t>Основні неорганічні хімічні речовини (коагулянт на основі гідроксихлорид алюмінію у рідкому стані)
:Основні неорганічні хімічні речовини (коагулянт на основі гідроксихлорид алюмінію у рідкому стані)</t>
  </si>
  <si>
    <t>Очікувана вартість закупівлі</t>
  </si>
  <si>
    <t>Очікувана вартість лота</t>
  </si>
  <si>
    <t>Очікувана вартість, одиниця</t>
  </si>
  <si>
    <t>ПП "ПРИВАТНЕ МАЛЕ ПІДПРИЄМСТВО "ВЛАД""</t>
  </si>
  <si>
    <t>Посилання на редукціон</t>
  </si>
  <si>
    <t>Послуги з перемотки електродвигуна тип А-12-52-10; Послуги з перемотки електродвигуна  А-114-10</t>
  </si>
  <si>
    <t>Послуги з ремонту трансформаторів тип ТМ-630-10/0,4 кВ; Послуги з ремонту трансформаторів тип  ТМ-25-10/0,4 кВ; Послуги з перемотки статорів електродвигунів тип  АПЛ-104-4; Послуги з перемотки статорів електродвигунів тип   А-2-82</t>
  </si>
  <si>
    <t>Послуги з ремонту і технічного обслуговування електродвигунів (послуги з перемотки електродвигунів тип А-12-52-10, А-114-10):Послуги з ремонту і технічного обслуговування електродвигунів (послуги з перемотки електродвигунів тип А-12-52-10, А-114-10)</t>
  </si>
  <si>
    <t xml:space="preserve">Послуги з ремонту і технічного обслуговування техніки (послуги з ремонту трансформаторів тип ТМ-630-10/0,4 кВ, ТМ-25-10/0,4 кВ; послуги з перемотки статорів електродвигунів тип  АПЛ-104-4, А-2-82) :Послуги з ремонту і технічного обслуговування техніки (послуги з ремонту трансформаторів тип ТМ-630-10/0,4 кВ, ТМ-25-10/0,4 кВ; послуги з перемотки статорів електродвигунів тип  АПЛ-104-4, А-2-82) </t>
  </si>
  <si>
    <t>Предмет закупівлі</t>
  </si>
  <si>
    <t>Прийом пропозицій до:</t>
  </si>
  <si>
    <t>Прийом пропозицій з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</si>
  <si>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</si>
  <si>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</si>
  <si>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</si>
  <si>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Річний план на</t>
  </si>
  <si>
    <t>Спеціальний робочий одяг (костюм робочий літній; черевики робочі):Спеціальний робочий одяг (костюм робочий літній; черевики робочі)</t>
  </si>
  <si>
    <t>Список державних закупівель</t>
  </si>
  <si>
    <t>Статус</t>
  </si>
  <si>
    <t>Статус договору</t>
  </si>
  <si>
    <t>Строк поставки до:</t>
  </si>
  <si>
    <t>Строк поставки з:</t>
  </si>
  <si>
    <t>Сума гарантії</t>
  </si>
  <si>
    <t>Сума зниження, грн</t>
  </si>
  <si>
    <t>Сума укладеного договору</t>
  </si>
  <si>
    <t>ТОВ "АТОН-ТОРГ"</t>
  </si>
  <si>
    <t>ТОВ "БАСКО"</t>
  </si>
  <si>
    <t>ТОВ "БРАЙЛІНК ОПТІ"</t>
  </si>
  <si>
    <t>ТОВ "ДНІПРО ФАРБА ТРЕЙД"</t>
  </si>
  <si>
    <t>ТОВ "КАБЕЛЬСВІТЛОТЕХ"</t>
  </si>
  <si>
    <t>ТОВ "ТОПОБЛПАЛИВО"</t>
  </si>
  <si>
    <t>ТОВ "ХІМЕФЕКТ"</t>
  </si>
  <si>
    <t>ТОВАРИСТВО З ОБМЕЖЕНОЮ ВІДПОВІДАЛЬНІСТЮ  МИКОЛАЇВСЬКА ЕЛЕКТРОПОСТАЧАЛЬНА КОМПАНІЯ</t>
  </si>
  <si>
    <t>ТОВАРИСТВО З ОБМЕЖЕНОЮ ВІДПОВІДАЛЬНІСТЮ "АРІАЛ АЛЬЯНС"</t>
  </si>
  <si>
    <t>ТОВАРИСТВО З ОБМЕЖЕНОЮ ВІДПОВІДАЛЬНІСТЮ "ЗАВОД СТАТОР"</t>
  </si>
  <si>
    <t>ТОВАРИСТВО З ОБМЕЖЕНОЮ ВІДПОВІДАЛЬНІСТЮ "МЕГАНОМ УКРАЇНА"</t>
  </si>
  <si>
    <t>ТОВАРИСТВО З ОБМЕЖЕНОЮ ВІДПОВІДАЛЬНІСТЮ "ОПЕРАТОР ЕНЕРГІЇ"</t>
  </si>
  <si>
    <t>ТОВАРИСТВО З ОБМЕЖЕНОЮ ВІДПОВІДАЛЬНІСТЮ "ПРОФІК"</t>
  </si>
  <si>
    <t>ТОВАРИСТВО З ОБМЕЖЕНОЮ ВІДПОВІДАЛЬНІСТЮ "ТЕХЕЛЕКТРОМАШПРОМ"</t>
  </si>
  <si>
    <t>Так</t>
  </si>
  <si>
    <t xml:space="preserve">Тверде паливо (Вугілля  кам’яне  ДГ (13-25))   :Тверде паливо (Вугілля  кам’яне  ДГ (13-25))   </t>
  </si>
  <si>
    <t>Тепловий насос</t>
  </si>
  <si>
    <t>Тип процедури</t>
  </si>
  <si>
    <t>Узагальнена назва закупівлі</t>
  </si>
  <si>
    <t>Укладання договору до (кінцева дата для укладання договору):</t>
  </si>
  <si>
    <t>Укладання договору з (початкова дата для укладання договору):</t>
  </si>
  <si>
    <t>Фактичний переможець</t>
  </si>
  <si>
    <t>Фарба чорна ПФ-115 або еквівалент 
; Фарба світло голуба ПФ-115 або еквівалент; Фарба світло зелена ПФ-115 або еквівалент ; Фарба червона ПФ-115 або еквівалент; Фарба жовта ПФ-115 або еквівалент – 6 кілограм; Фарба світло сіра ПФ-115 або еквівалент ; Фарба біла ПФ-115 або еквівалент</t>
  </si>
  <si>
    <t>Фарби  (фарба чорна ПФ-115 або еквівалент; фарба світло голуба ПФ-115 або еквівалент; фарба світло зелена ПФ-115 або еквівалент; фарба червона ПФ-115 або еквівалент; фарба жовта ПФ-115 або еквівалент; фарба світло сіра ПФ-115 або еквівалент; фарба біла ПФ-115 або еквівалент):Фарби  (фарба чорна ПФ-115 або еквівалент; фарба світло голуба ПФ-115 або еквівалент; фарба світло зелена ПФ-115 або еквівалент; фарба червона ПФ-115 або еквівалент; фарба жовта ПФ-115 або еквівалент; фарба світло сіра ПФ-115 або еквівалент; фарба біла ПФ-115 або еквівалент)</t>
  </si>
  <si>
    <t>Шина 28.1R26 158A8/158B або еквівалент; Шина 15.5-38 137A8 10PR або еквівалент; Шина 8.25R20 ВС-57 У-2 130/128K PR12 або еквівалент; Шина 12.00R20 HF616 156/153K PR20 (ромб) або еквівалент; Шина 8.40-15 (215/90 R15C 99K) або еквівалент; Шина 18.4-34 156А6 або еквівалент; Шина 360/70-24 R-1W 122A8/119B або еквівалент; Шина 9.00-16 QZ-706 (с/х)123A8 PR10 TT або еквівалент; Шина 7.50-20 F-2T (с/х)109A6 PR8 TT або еквівалент; Шина 175/70R13 TR777 або еквівалент</t>
  </si>
  <si>
    <t>Шини для транспортних засобів великої та малої тоннажності  (шина 28.1R26 158A8/158B або еквівалент; шина 15.5-38 137A8 10PR або еквівалент; шина 8.25R20  ВС-57 У-2 130/128K PR12 або еквівалент; шина 12.00R20 HF616 156/153K PR20 (ромб) або еквівалент; шина 8.40-15 (215/90 R15C 99K) або еквівалент; шина 18.4-34 156А6 або еквівалент; шина 360/70-24 R-1W 122A8/119B або еквівалент; шина 9.00-16 QZ-706 (с/х)123A8 PR10 TT або еквівалент; шина 7.50-20 F-2T (с/х)109A6 PR8 TT або еквівалент; шина 175/70R13 TR777 або еквівалент):Шини для транспортних засобів великої та малої тоннажності  (шина 28.1R26 158A8/158B або еквівалент; шина 15.5-38 137A8 10PR або еквівалент; шина 8.25R20 ВС-57 У-2 130/128K PR12 або еквівалент; шина 12.00R20 HF616 156/153K PR20 (ромб) або еквівалент; шина 8.40-15 (215/90 R15C 99K) або еквівалент; шина 18.4-34 156А6 або еквівалент; шина 360/70-24 R-1W 122A8/119B або еквівалент; шина 9.00-16 QZ-706 (с/х)123A8 PR10 TT або еквівалент; шина 7.50-20 F-2T (с/х)109A6 PR8 TT або еквівалент; шина 175/70R13 TR777 або еквівалент)</t>
  </si>
  <si>
    <t>Шифер 8-ми хвильовий</t>
  </si>
  <si>
    <t>Якщо ви маєте пропозицію чи побажання щодо покращення цього звіту, напишіть нам, будь ласка:</t>
  </si>
  <si>
    <t>аукціон не проводився</t>
  </si>
  <si>
    <t>завершений</t>
  </si>
  <si>
    <t>закупівля не відбулась</t>
  </si>
  <si>
    <t>кілограм</t>
  </si>
  <si>
    <t>кілька позицій</t>
  </si>
  <si>
    <t>метри</t>
  </si>
  <si>
    <t>підписано</t>
  </si>
  <si>
    <t>тонни</t>
  </si>
  <si>
    <t>штуки</t>
  </si>
  <si>
    <t>№</t>
  </si>
</sst>
</file>

<file path=xl/styles.xml><?xml version="1.0" encoding="utf-8"?>
<styleSheet xmlns="http://schemas.openxmlformats.org/spreadsheetml/2006/main">
  <numFmts count="3">
    <numFmt numFmtId="165" formatCode="yyyy-mm-dd"/>
    <numFmt numFmtId="166" formatCode="dd.mm.yyyy"/>
    <numFmt numFmtId="167" formatCode="dd.mm.yyyy hh:mm"/>
  </numFmts>
  <fonts count="4">
    <font>
      <sz val="11"/>
      <color theme="1"/>
      <name val="Calibri"/>
      <family val="2"/>
      <scheme val="minor"/>
    </font>
    <font>
      <sz val="10.0"/>
      <color rgb="00000000"/>
      <name val="Arial"/>
      <family val="2"/>
    </font>
    <font>
      <sz val="10.0"/>
      <color rgb="0000FF"/>
      <name val="Arial"/>
      <family val="2"/>
    </font>
    <font>
      <sz val="10.0"/>
      <color rgb="FFFFFF"/>
      <name val="Arial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0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165" fontId="0" fillId="0" xfId="0" borderId="0" applyNumberFormat="1"/>
    <xf numFmtId="166" fontId="1" fillId="0" xfId="0" borderId="0" applyFont="1" applyNumberFormat="1"/>
    <xf numFmtId="167" fontId="1" fillId="0" xfId="0" borderId="0" applyFont="1" applyNumberFormat="1"/>
    <xf numFmtId="4" fontId="1" fillId="0" xfId="0" borderId="0" applyFont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48113410" TargetMode="External"/>
  <ns0:Relationship Id="rId3" Type="http://schemas.openxmlformats.org/officeDocument/2006/relationships/hyperlink" Target="https://my.zakupivli.pro/remote/dispatcher/state_purchase_lot_view/1165091" TargetMode="External"/>
  <ns0:Relationship Id="rId4" Type="http://schemas.openxmlformats.org/officeDocument/2006/relationships/hyperlink" Target="https://auctions.prozorro.gov.ua/tenders/858d1c7c037147ed866a84d1d430bce9_bd27fad2e6f945afb33ce198fc4769b0" TargetMode="External"/>
  <ns0:Relationship Id="rId5" Type="http://schemas.openxmlformats.org/officeDocument/2006/relationships/hyperlink" Target="https://my.zakupivli.pro/remote/dispatcher/state_purchase_view/47416000" TargetMode="External"/>
  <ns0:Relationship Id="rId6" Type="http://schemas.openxmlformats.org/officeDocument/2006/relationships/hyperlink" Target="https://my.zakupivli.pro/remote/dispatcher/state_purchase_lot_view/1139416" TargetMode="External"/>
  <ns0:Relationship Id="rId7" Type="http://schemas.openxmlformats.org/officeDocument/2006/relationships/hyperlink" Target="https://my.zakupivli.pro/remote/dispatcher/state_purchase_view/47012020" TargetMode="External"/>
  <ns0:Relationship Id="rId8" Type="http://schemas.openxmlformats.org/officeDocument/2006/relationships/hyperlink" Target="https://my.zakupivli.pro/remote/dispatcher/state_purchase_lot_view/1120559" TargetMode="External"/>
  <ns0:Relationship Id="rId9" Type="http://schemas.openxmlformats.org/officeDocument/2006/relationships/hyperlink" Target="https://my.zakupivli.pro/remote/dispatcher/state_purchase_view/46887518" TargetMode="External"/>
  <ns0:Relationship Id="rId10" Type="http://schemas.openxmlformats.org/officeDocument/2006/relationships/hyperlink" Target="https://my.zakupivli.pro/remote/dispatcher/state_purchase_lot_view/1115007" TargetMode="External"/>
  <ns0:Relationship Id="rId11" Type="http://schemas.openxmlformats.org/officeDocument/2006/relationships/hyperlink" Target="https://auctions.prozorro.gov.ua/tenders/0f75a33355c34f0fa077a9773d1682d4_f056ceb31a5349adbd2a32c6e6a5ef13" TargetMode="External"/>
  <ns0:Relationship Id="rId12" Type="http://schemas.openxmlformats.org/officeDocument/2006/relationships/hyperlink" Target="https://my.zakupivli.pro/remote/dispatcher/state_purchase_view/46171172" TargetMode="External"/>
  <ns0:Relationship Id="rId13" Type="http://schemas.openxmlformats.org/officeDocument/2006/relationships/hyperlink" Target="https://my.zakupivli.pro/remote/dispatcher/state_purchase_lot_view/1085242" TargetMode="External"/>
  <ns0:Relationship Id="rId14" Type="http://schemas.openxmlformats.org/officeDocument/2006/relationships/hyperlink" Target="https://auctions.prozorro.gov.ua/tenders/ba67823693834edead65df0cc943aed1_62cc73e1e2764b3e8af944872de6e72c" TargetMode="External"/>
  <ns0:Relationship Id="rId15" Type="http://schemas.openxmlformats.org/officeDocument/2006/relationships/hyperlink" Target="https://my.zakupivli.pro/remote/dispatcher/state_purchase_view/46057055" TargetMode="External"/>
  <ns0:Relationship Id="rId16" Type="http://schemas.openxmlformats.org/officeDocument/2006/relationships/hyperlink" Target="https://my.zakupivli.pro/remote/dispatcher/state_purchase_lot_view/1081238" TargetMode="External"/>
  <ns0:Relationship Id="rId17" Type="http://schemas.openxmlformats.org/officeDocument/2006/relationships/hyperlink" Target="https://my.zakupivli.pro/remote/dispatcher/state_purchase_view/46038481" TargetMode="External"/>
  <ns0:Relationship Id="rId18" Type="http://schemas.openxmlformats.org/officeDocument/2006/relationships/hyperlink" Target="https://my.zakupivli.pro/remote/dispatcher/state_purchase_lot_view/1080516" TargetMode="External"/>
  <ns0:Relationship Id="rId19" Type="http://schemas.openxmlformats.org/officeDocument/2006/relationships/hyperlink" Target="https://auctions.prozorro.gov.ua/tenders/2d802b63e7eb40ba98e5ed392db5be5c_ba921ee2c25842bfb123a78a2c588558" TargetMode="External"/>
  <ns0:Relationship Id="rId20" Type="http://schemas.openxmlformats.org/officeDocument/2006/relationships/hyperlink" Target="https://my.zakupivli.pro/remote/dispatcher/state_purchase_view/45677795" TargetMode="External"/>
  <ns0:Relationship Id="rId21" Type="http://schemas.openxmlformats.org/officeDocument/2006/relationships/hyperlink" Target="https://my.zakupivli.pro/remote/dispatcher/state_purchase_lot_view/1066131" TargetMode="External"/>
  <ns0:Relationship Id="rId22" Type="http://schemas.openxmlformats.org/officeDocument/2006/relationships/hyperlink" Target="https://auctions.prozorro.gov.ua/tenders/7a8e440520414c1faf34e20240b10ae7_8d996a3d2243477595ea07e0f8c30b74" TargetMode="External"/>
  <ns0:Relationship Id="rId23" Type="http://schemas.openxmlformats.org/officeDocument/2006/relationships/hyperlink" Target="https://my.zakupivli.pro/remote/dispatcher/state_purchase_view/45622107" TargetMode="External"/>
  <ns0:Relationship Id="rId24" Type="http://schemas.openxmlformats.org/officeDocument/2006/relationships/hyperlink" Target="https://my.zakupivli.pro/remote/dispatcher/state_purchase_lot_view/1063922" TargetMode="External"/>
  <ns0:Relationship Id="rId25" Type="http://schemas.openxmlformats.org/officeDocument/2006/relationships/hyperlink" Target="https://my.zakupivli.pro/remote/dispatcher/state_purchase_view/45569201" TargetMode="External"/>
  <ns0:Relationship Id="rId26" Type="http://schemas.openxmlformats.org/officeDocument/2006/relationships/hyperlink" Target="https://my.zakupivli.pro/remote/dispatcher/state_purchase_lot_view/1061893" TargetMode="External"/>
  <ns0:Relationship Id="rId27" Type="http://schemas.openxmlformats.org/officeDocument/2006/relationships/hyperlink" Target="https://my.zakupivli.pro/remote/dispatcher/state_purchase_view/45158533" TargetMode="External"/>
  <ns0:Relationship Id="rId28" Type="http://schemas.openxmlformats.org/officeDocument/2006/relationships/hyperlink" Target="https://my.zakupivli.pro/remote/dispatcher/state_purchase_lot_view/1045092" TargetMode="External"/>
  <ns0:Relationship Id="rId29" Type="http://schemas.openxmlformats.org/officeDocument/2006/relationships/hyperlink" Target="https://my.zakupivli.pro/remote/dispatcher/state_purchase_view/44570098" TargetMode="External"/>
  <ns0:Relationship Id="rId30" Type="http://schemas.openxmlformats.org/officeDocument/2006/relationships/hyperlink" Target="https://my.zakupivli.pro/remote/dispatcher/state_purchase_lot_view/1019703" TargetMode="External"/>
  <ns0:Relationship Id="rId31" Type="http://schemas.openxmlformats.org/officeDocument/2006/relationships/hyperlink" Target="https://auctions.prozorro.gov.ua/tenders/cefd3fd5e581400789c75c8943bfa82b_f16b189c41974675b20a2ce8251ccd1f" TargetMode="External"/>
  <ns0:Relationship Id="rId32" Type="http://schemas.openxmlformats.org/officeDocument/2006/relationships/hyperlink" Target="https://my.zakupivli.pro/remote/dispatcher/state_purchase_view/44074711" TargetMode="External"/>
  <ns0:Relationship Id="rId33" Type="http://schemas.openxmlformats.org/officeDocument/2006/relationships/hyperlink" Target="https://my.zakupivli.pro/remote/dispatcher/state_purchase_lot_view/999678" TargetMode="External"/>
  <ns0:Relationship Id="rId34" Type="http://schemas.openxmlformats.org/officeDocument/2006/relationships/hyperlink" Target="https://auctions.prozorro.gov.ua/tenders/5cb26a2ed559410f94b732a68de4a906_f16b189c41974675b20a2ce8251ccd1f" TargetMode="External"/>
  <ns0:Relationship Id="rId35" Type="http://schemas.openxmlformats.org/officeDocument/2006/relationships/hyperlink" Target="https://my.zakupivli.pro/remote/dispatcher/state_purchase_view/42696662" TargetMode="External"/>
  <ns0:Relationship Id="rId36" Type="http://schemas.openxmlformats.org/officeDocument/2006/relationships/hyperlink" Target="https://my.zakupivli.pro/remote/dispatcher/state_purchase_lot_view/949946" TargetMode="External"/>
  <ns0:Relationship Id="rId37" Type="http://schemas.openxmlformats.org/officeDocument/2006/relationships/hyperlink" Target="https://my.zakupivli.pro/remote/dispatcher/state_purchase_view/42469287" TargetMode="External"/>
  <ns0:Relationship Id="rId38" Type="http://schemas.openxmlformats.org/officeDocument/2006/relationships/hyperlink" Target="https://my.zakupivli.pro/remote/dispatcher/state_purchase_lot_view/940112" TargetMode="External"/>
  <ns0:Relationship Id="rId39" Type="http://schemas.openxmlformats.org/officeDocument/2006/relationships/hyperlink" Target="https://my.zakupivli.pro/remote/dispatcher/state_purchase_view/41406591" TargetMode="External"/>
  <ns0:Relationship Id="rId40" Type="http://schemas.openxmlformats.org/officeDocument/2006/relationships/hyperlink" Target="https://my.zakupivli.pro/remote/dispatcher/state_purchase_lot_view/893705" TargetMode="External"/>
  <ns0:Relationship Id="rId41" Type="http://schemas.openxmlformats.org/officeDocument/2006/relationships/hyperlink" Target="https://my.zakupivli.pro/remote/dispatcher/state_purchase_view/40910473" TargetMode="External"/>
  <ns0:Relationship Id="rId42" Type="http://schemas.openxmlformats.org/officeDocument/2006/relationships/hyperlink" Target="https://my.zakupivli.pro/remote/dispatcher/state_purchase_lot_view/874246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I23"/>
  <sheetViews>
    <sheetView workbookViewId="0">
      <pane ySplit="5" topLeftCell="A6" activePane="bottomLeft" state="frozen"/>
      <selection pane="bottomLeft" activeCell="A1" sqref="A1"/>
    </sheetView>
  </sheetViews>
  <sheetFormatPr defaultRowHeight="15" baseColWidth="10"/>
  <cols>
    <col width="5" min="1" max="1"/>
    <col width="25" min="2" max="2"/>
    <col width="25" min="3" max="3"/>
    <col width="35" min="4" max="4"/>
    <col width="35" min="5" max="5"/>
    <col width="20" min="6" max="6"/>
    <col width="35" min="7" max="7"/>
    <col width="30" min="8" max="8"/>
    <col width="5" min="9" max="9"/>
    <col width="30" min="10" max="10"/>
    <col width="15" min="11" max="11"/>
    <col width="20" min="12" max="12"/>
    <col width="20" min="13" max="13"/>
    <col width="5" min="14" max="14"/>
    <col width="5" min="15" max="15"/>
    <col width="5" min="16" max="16"/>
    <col width="10" min="17" max="17"/>
    <col width="10" min="18" max="18"/>
    <col width="10" min="19" max="19"/>
    <col width="10" min="20" max="20"/>
    <col width="10" min="21" max="21"/>
    <col width="25" min="22" max="22"/>
    <col width="10" min="23" max="23"/>
    <col width="15" min="24" max="24"/>
    <col width="15" min="25" max="25"/>
    <col width="10" min="26" max="26"/>
    <col width="15" min="27" max="27"/>
    <col width="15" min="28" max="28"/>
    <col width="15" min="29" max="29"/>
    <col width="10" min="30" max="30"/>
    <col width="15" min="31" max="31"/>
    <col width="20" min="32" max="32"/>
    <col width="20" min="33" max="33"/>
    <col width="15" min="34" max="34"/>
    <col width="15" min="35" max="35"/>
    <col width="20" min="36" max="36"/>
    <col width="15" min="37" max="37"/>
    <col width="10" min="38" max="38"/>
    <col width="20" min="39" max="39"/>
    <col width="15" min="40" max="40"/>
    <col width="20" min="41" max="41"/>
    <col width="10" min="42" max="42"/>
    <col width="15" min="43" max="43"/>
    <col width="10" min="44" max="44"/>
    <col width="10" min="45" max="45"/>
    <col width="15" min="46" max="46"/>
    <col width="10" min="47" max="47"/>
    <col width="10" min="48" max="48"/>
    <col width="20" min="49" max="49"/>
    <col width="15" min="50" max="50"/>
    <col width="15" min="51" max="51"/>
    <col width="15" min="52" max="52"/>
    <col width="10" min="53" max="53"/>
    <col width="10" min="54" max="54"/>
    <col width="20" min="55" max="55"/>
    <col width="20" min="56" max="56"/>
    <col width="15" min="57" max="57"/>
    <col width="10" min="58" max="58"/>
    <col width="20" min="59" max="59"/>
    <col width="20" min="60" max="60"/>
    <col width="50" min="61" max="61"/>
  </cols>
  <sheetData>
    <row r="1" spans="1:61">
      <c r="A1" t="s" s="1">
        <v>249</v>
      </c>
    </row>
    <row r="2" spans="1:61">
      <c r="A2" t="s" s="2">
        <v>130</v>
      </c>
    </row>
    <row r="4" spans="1:61">
      <c r="A4" t="s" s="1">
        <v>214</v>
      </c>
    </row>
    <row r="5" spans="1:61">
      <c r="A5" t="s" s="3">
        <v>259</v>
      </c>
      <c r="B5" t="s" s="3">
        <v>140</v>
      </c>
      <c r="C5" t="s" s="3">
        <v>141</v>
      </c>
      <c r="D5" t="s" s="3">
        <v>240</v>
      </c>
      <c r="E5" t="s" s="3">
        <v>206</v>
      </c>
      <c r="F5" t="s" s="3">
        <v>212</v>
      </c>
      <c r="G5" t="s" s="3">
        <v>174</v>
      </c>
      <c r="H5" t="s" s="3">
        <v>239</v>
      </c>
      <c r="I5" t="s" s="3">
        <v>172</v>
      </c>
      <c r="J5" t="s" s="3">
        <v>193</v>
      </c>
      <c r="K5" t="s" s="3">
        <v>138</v>
      </c>
      <c r="L5" t="s" s="3">
        <v>194</v>
      </c>
      <c r="M5" t="s" s="3">
        <v>195</v>
      </c>
      <c r="N5" t="s" s="3">
        <v>149</v>
      </c>
      <c r="O5" t="s" s="3">
        <v>150</v>
      </c>
      <c r="P5" t="s" s="3">
        <v>148</v>
      </c>
      <c r="Q5" t="s" s="3">
        <v>157</v>
      </c>
      <c r="R5" t="s" s="3">
        <v>161</v>
      </c>
      <c r="S5" t="s" s="3">
        <v>160</v>
      </c>
      <c r="T5" t="s" s="3">
        <v>208</v>
      </c>
      <c r="U5" t="s" s="3">
        <v>207</v>
      </c>
      <c r="V5" t="s" s="3">
        <v>155</v>
      </c>
      <c r="W5" t="s" s="3">
        <v>182</v>
      </c>
      <c r="X5" t="s" s="3">
        <v>197</v>
      </c>
      <c r="Y5" t="s" s="3">
        <v>198</v>
      </c>
      <c r="Z5" t="s" s="3">
        <v>181</v>
      </c>
      <c r="AA5" t="s" s="3">
        <v>199</v>
      </c>
      <c r="AB5" t="s" s="3">
        <v>192</v>
      </c>
      <c r="AC5" t="s" s="3">
        <v>179</v>
      </c>
      <c r="AD5" t="s" s="3">
        <v>145</v>
      </c>
      <c r="AE5" t="s" s="3">
        <v>169</v>
      </c>
      <c r="AF5" t="s" s="3">
        <v>219</v>
      </c>
      <c r="AG5" t="s" s="3">
        <v>189</v>
      </c>
      <c r="AH5" t="s" s="3">
        <v>210</v>
      </c>
      <c r="AI5" t="s" s="3">
        <v>211</v>
      </c>
      <c r="AJ5" t="s" s="3">
        <v>184</v>
      </c>
      <c r="AK5" t="s" s="3">
        <v>220</v>
      </c>
      <c r="AL5" t="s" s="3">
        <v>1</v>
      </c>
      <c r="AM5" t="s" s="3">
        <v>243</v>
      </c>
      <c r="AN5" t="s" s="3">
        <v>139</v>
      </c>
      <c r="AO5" t="s" s="3">
        <v>167</v>
      </c>
      <c r="AP5" t="s" s="3">
        <v>177</v>
      </c>
      <c r="AQ5" t="s" s="3">
        <v>220</v>
      </c>
      <c r="AR5" t="s" s="3">
        <v>1</v>
      </c>
      <c r="AS5" t="s" s="3">
        <v>201</v>
      </c>
      <c r="AT5" t="s" s="3">
        <v>158</v>
      </c>
      <c r="AU5" t="s" s="3">
        <v>242</v>
      </c>
      <c r="AV5" t="s" s="3">
        <v>241</v>
      </c>
      <c r="AW5" t="s" s="3">
        <v>215</v>
      </c>
      <c r="AX5" t="s" s="3">
        <v>156</v>
      </c>
      <c r="AY5" t="s" s="3">
        <v>190</v>
      </c>
      <c r="AZ5" t="s" s="3">
        <v>221</v>
      </c>
      <c r="BA5" t="s" s="3">
        <v>218</v>
      </c>
      <c r="BB5" t="s" s="3">
        <v>217</v>
      </c>
      <c r="BC5" t="s" s="3">
        <v>159</v>
      </c>
      <c r="BD5" t="s" s="3">
        <v>163</v>
      </c>
      <c r="BE5" t="s" s="3">
        <v>162</v>
      </c>
      <c r="BF5" t="s" s="3">
        <v>216</v>
      </c>
      <c r="BG5" t="s" s="3">
        <v>209</v>
      </c>
      <c r="BH5" t="s" s="3">
        <v>183</v>
      </c>
      <c r="BI5" t="s" s="3">
        <v>151</v>
      </c>
    </row>
    <row r="6" spans="1:61">
      <c r="A6" t="n" s="4">
        <v>1</v>
      </c>
      <c r="B6" s="2">
        <f>HYPERLINK("https://my.zakupivli.pro/remote/dispatcher/state_purchase_view/48113410", "UA-2023-12-29-001077-a")</f>
        <v/>
      </c>
      <c r="C6" s="2">
        <f>HYPERLINK("https://my.zakupivli.pro/remote/dispatcher/state_purchase_lot_view/1165091", "UA-2023-12-29-001077-a-L1")</f>
        <v/>
      </c>
      <c r="D6" t="s" s="1">
        <v>166</v>
      </c>
      <c r="E6" t="s" s="1">
        <v>164</v>
      </c>
      <c r="F6" t="s" s="1">
        <v>28</v>
      </c>
      <c r="G6" t="s" s="1">
        <v>15</v>
      </c>
      <c r="H6" t="s" s="1">
        <v>153</v>
      </c>
      <c r="I6" t="s" s="1">
        <v>236</v>
      </c>
      <c r="J6" t="s" s="1">
        <v>171</v>
      </c>
      <c r="K6" t="s" s="1">
        <v>10</v>
      </c>
      <c r="L6" t="s" s="1">
        <v>142</v>
      </c>
      <c r="M6" t="s" s="1">
        <v>142</v>
      </c>
      <c r="N6" t="s" s="1">
        <v>9</v>
      </c>
      <c r="O6" t="s" s="1">
        <v>9</v>
      </c>
      <c r="P6" t="s" s="1">
        <v>9</v>
      </c>
      <c r="Q6" t="n" s="6">
        <v>45289.0</v>
      </c>
      <c r="R6" t="s" s="1">
        <v>77</v>
      </c>
      <c r="S6" t="s" s="1">
        <v>78</v>
      </c>
      <c r="T6" t="n" s="6">
        <v>45289.0</v>
      </c>
      <c r="U6" t="n" s="6">
        <v>45299.0</v>
      </c>
      <c r="V6" t="n" s="7">
        <v>45299.48813657407</v>
      </c>
      <c r="W6" t="n" s="4">
        <v>2</v>
      </c>
      <c r="X6" t="n" s="8">
        <v>24129400.0</v>
      </c>
      <c r="Y6" t="n" s="8">
        <v>24129400.0</v>
      </c>
      <c r="Z6" t="n" s="1">
        <v>3712210.0</v>
      </c>
      <c r="AA6" t="n" s="8">
        <v>6.5</v>
      </c>
      <c r="AB6" t="s" s="1">
        <v>180</v>
      </c>
      <c r="AC6" t="n" s="8">
        <v>120647.0</v>
      </c>
      <c r="AD6" t="s" s="1">
        <v>126</v>
      </c>
      <c r="AE6" t="s" s="1">
        <v>236</v>
      </c>
      <c r="AF6" t="s" s="1">
        <v>121</v>
      </c>
      <c r="AG6" t="s" s="1">
        <v>191</v>
      </c>
      <c r="AH6" t="n" s="8">
        <v>19303492.0</v>
      </c>
      <c r="AI6" t="n" s="8">
        <v>5.2</v>
      </c>
      <c r="AJ6" t="s" s="1">
        <v>229</v>
      </c>
      <c r="AK6" t="n" s="8">
        <v>4825908.0</v>
      </c>
      <c r="AL6" t="n" s="8">
        <v>0.2000011604101221</v>
      </c>
      <c r="AM6" t="s" s="1">
        <v>229</v>
      </c>
      <c r="AN6" t="s" s="1">
        <v>109</v>
      </c>
      <c r="AO6" t="s" s="1">
        <v>129</v>
      </c>
      <c r="AP6" t="s" s="1">
        <v>95</v>
      </c>
      <c r="AQ6" t="n" s="8">
        <v>4825908.0</v>
      </c>
      <c r="AR6" t="n" s="8">
        <v>0.2000011604101221</v>
      </c>
      <c r="AS6" s="2">
        <f>HYPERLINK("https://auctions.prozorro.gov.ua/tenders/858d1c7c037147ed866a84d1d430bce9_bd27fad2e6f945afb33ce198fc4769b0")</f>
        <v/>
      </c>
      <c r="AT6" t="n" s="7">
        <v>45303.426344232765</v>
      </c>
      <c r="AU6" t="s" s="1">
        <v>79</v>
      </c>
      <c r="AV6" t="s" s="1">
        <v>80</v>
      </c>
      <c r="AW6" t="s" s="1">
        <v>251</v>
      </c>
      <c r="AX6" t="n" s="7">
        <v>45321.63081406202</v>
      </c>
      <c r="AY6" t="s" s="1">
        <v>18</v>
      </c>
      <c r="AZ6" t="n" s="8">
        <v>19303492.0</v>
      </c>
      <c r="BA6" t="s" s="1"/>
      <c r="BB6" t="n" s="6">
        <v>45657.0</v>
      </c>
      <c r="BC6" t="n" s="6">
        <v>45317.0</v>
      </c>
      <c r="BD6" t="n" s="6">
        <v>45317.0</v>
      </c>
      <c r="BE6" t="n" s="7">
        <v>45657.0</v>
      </c>
      <c r="BF6" t="s" s="1">
        <v>256</v>
      </c>
      <c r="BG6" t="s" s="1"/>
      <c r="BH6" t="s" s="1"/>
      <c r="BI6" t="s" s="1">
        <v>111</v>
      </c>
    </row>
    <row r="7" spans="1:61">
      <c r="A7" t="n" s="4">
        <v>2</v>
      </c>
      <c r="B7" s="2">
        <f>HYPERLINK("https://my.zakupivli.pro/remote/dispatcher/state_purchase_view/47416000", "UA-2023-12-08-010904-a")</f>
        <v/>
      </c>
      <c r="C7" s="2">
        <f>HYPERLINK("https://my.zakupivli.pro/remote/dispatcher/state_purchase_lot_view/1139416", "UA-2023-12-08-010904-a-L1")</f>
        <v/>
      </c>
      <c r="D7" t="s" s="1">
        <v>188</v>
      </c>
      <c r="E7" t="s" s="1">
        <v>144</v>
      </c>
      <c r="F7" t="s" s="1">
        <v>28</v>
      </c>
      <c r="G7" t="s" s="1">
        <v>14</v>
      </c>
      <c r="H7" t="s" s="1">
        <v>153</v>
      </c>
      <c r="I7" t="s" s="1">
        <v>236</v>
      </c>
      <c r="J7" t="s" s="1">
        <v>171</v>
      </c>
      <c r="K7" t="s" s="1">
        <v>10</v>
      </c>
      <c r="L7" t="s" s="1">
        <v>142</v>
      </c>
      <c r="M7" t="s" s="1">
        <v>142</v>
      </c>
      <c r="N7" t="s" s="1">
        <v>9</v>
      </c>
      <c r="O7" t="s" s="1">
        <v>9</v>
      </c>
      <c r="P7" t="s" s="1">
        <v>9</v>
      </c>
      <c r="Q7" t="n" s="6">
        <v>45268.0</v>
      </c>
      <c r="R7" t="s" s="1">
        <v>73</v>
      </c>
      <c r="S7" t="s" s="1">
        <v>75</v>
      </c>
      <c r="T7" t="n" s="6">
        <v>45268.0</v>
      </c>
      <c r="U7" t="n" s="6">
        <v>45276.0</v>
      </c>
      <c r="V7" t="s" s="1">
        <v>250</v>
      </c>
      <c r="W7" t="n" s="4">
        <v>0</v>
      </c>
      <c r="X7" t="n" s="8">
        <v>840000.0</v>
      </c>
      <c r="Y7" t="n" s="8">
        <v>840000.0</v>
      </c>
      <c r="Z7" t="n" s="1">
        <v>16000.0</v>
      </c>
      <c r="AA7" t="n" s="8">
        <v>52.5</v>
      </c>
      <c r="AB7" t="s" s="1">
        <v>254</v>
      </c>
      <c r="AC7" t="n" s="8">
        <v>4200.0</v>
      </c>
      <c r="AD7" t="s" s="1">
        <v>126</v>
      </c>
      <c r="AE7" t="s" s="1">
        <v>236</v>
      </c>
      <c r="AF7" t="s" s="1">
        <v>154</v>
      </c>
      <c r="AG7" t="s" s="1">
        <v>191</v>
      </c>
      <c r="AH7" t="s" s="1"/>
      <c r="AI7" t="s" s="1"/>
      <c r="AJ7" t="s" s="1"/>
      <c r="AK7" t="s" s="1"/>
      <c r="AL7" t="s" s="1"/>
      <c r="AM7" t="s" s="1"/>
      <c r="AN7" t="s" s="1"/>
      <c r="AO7" t="s" s="1"/>
      <c r="AP7" t="s" s="1"/>
      <c r="AQ7" t="s" s="1"/>
      <c r="AR7" t="s" s="1"/>
      <c r="AS7" t="s" s="2"/>
      <c r="AT7" t="s" s="1"/>
      <c r="AU7" t="s" s="1"/>
      <c r="AV7" t="s" s="1"/>
      <c r="AW7" t="s" s="1">
        <v>252</v>
      </c>
      <c r="AX7" t="n" s="7">
        <v>45276.002546942975</v>
      </c>
      <c r="AY7" t="s" s="1"/>
      <c r="AZ7" t="s" s="1"/>
      <c r="BA7" t="s" s="1"/>
      <c r="BB7" t="n" s="6">
        <v>45291.0</v>
      </c>
      <c r="BC7" t="s" s="1">
        <v>8</v>
      </c>
      <c r="BD7" t="s" s="1">
        <v>8</v>
      </c>
      <c r="BE7" t="s" s="1"/>
      <c r="BF7" t="s" s="1"/>
      <c r="BG7" t="s" s="1"/>
      <c r="BH7" t="s" s="1"/>
      <c r="BI7" t="s" s="1"/>
    </row>
    <row r="8" spans="1:61">
      <c r="A8" t="n" s="4">
        <v>3</v>
      </c>
      <c r="B8" s="2">
        <f>HYPERLINK("https://my.zakupivli.pro/remote/dispatcher/state_purchase_view/47012020", "UA-2023-11-27-007850-a")</f>
        <v/>
      </c>
      <c r="C8" s="2">
        <f>HYPERLINK("https://my.zakupivli.pro/remote/dispatcher/state_purchase_lot_view/1120559", "UA-2023-11-27-007850-a-L1")</f>
        <v/>
      </c>
      <c r="D8" t="s" s="1">
        <v>205</v>
      </c>
      <c r="E8" t="s" s="1">
        <v>203</v>
      </c>
      <c r="F8" t="s" s="1">
        <v>28</v>
      </c>
      <c r="G8" t="s" s="1">
        <v>122</v>
      </c>
      <c r="H8" t="s" s="1">
        <v>153</v>
      </c>
      <c r="I8" t="s" s="1">
        <v>236</v>
      </c>
      <c r="J8" t="s" s="1">
        <v>171</v>
      </c>
      <c r="K8" t="s" s="1">
        <v>10</v>
      </c>
      <c r="L8" t="s" s="1">
        <v>142</v>
      </c>
      <c r="M8" t="s" s="1">
        <v>142</v>
      </c>
      <c r="N8" t="s" s="1">
        <v>9</v>
      </c>
      <c r="O8" t="s" s="1">
        <v>9</v>
      </c>
      <c r="P8" t="s" s="1">
        <v>9</v>
      </c>
      <c r="Q8" t="n" s="6">
        <v>45257.0</v>
      </c>
      <c r="R8" t="s" s="1">
        <v>69</v>
      </c>
      <c r="S8" t="s" s="1">
        <v>72</v>
      </c>
      <c r="T8" t="n" s="6">
        <v>45257.0</v>
      </c>
      <c r="U8" t="n" s="6">
        <v>45265.0</v>
      </c>
      <c r="V8" t="s" s="1">
        <v>250</v>
      </c>
      <c r="W8" t="n" s="4">
        <v>1</v>
      </c>
      <c r="X8" t="n" s="8">
        <v>426745.0</v>
      </c>
      <c r="Y8" t="n" s="8">
        <v>426745.0</v>
      </c>
      <c r="Z8" t="n" s="1">
        <v>4.0</v>
      </c>
      <c r="AA8" t="n" s="8">
        <v>106686.25</v>
      </c>
      <c r="AB8" t="s" s="1">
        <v>254</v>
      </c>
      <c r="AC8" t="n" s="8">
        <v>2133.73</v>
      </c>
      <c r="AD8" t="s" s="1">
        <v>126</v>
      </c>
      <c r="AE8" t="s" s="1">
        <v>236</v>
      </c>
      <c r="AF8" t="s" s="1">
        <v>154</v>
      </c>
      <c r="AG8" t="s" s="1">
        <v>191</v>
      </c>
      <c r="AH8" t="n" s="8">
        <v>423000.0</v>
      </c>
      <c r="AI8" t="n" s="8">
        <v>105750.0</v>
      </c>
      <c r="AJ8" t="s" s="1">
        <v>200</v>
      </c>
      <c r="AK8" t="n" s="8">
        <v>3745.0</v>
      </c>
      <c r="AL8" t="n" s="8">
        <v>0.008775732580346578</v>
      </c>
      <c r="AM8" t="s" s="1"/>
      <c r="AN8" t="s" s="1"/>
      <c r="AO8" t="s" s="1"/>
      <c r="AP8" t="s" s="1"/>
      <c r="AQ8" t="s" s="1"/>
      <c r="AR8" t="s" s="1"/>
      <c r="AS8" t="s" s="2"/>
      <c r="AT8" t="n" s="7">
        <v>45268.63547358944</v>
      </c>
      <c r="AU8" t="s" s="1"/>
      <c r="AV8" t="s" s="1"/>
      <c r="AW8" t="s" s="1">
        <v>252</v>
      </c>
      <c r="AX8" t="n" s="7">
        <v>45274.001818228404</v>
      </c>
      <c r="AY8" t="s" s="1"/>
      <c r="AZ8" t="s" s="1"/>
      <c r="BA8" t="s" s="1"/>
      <c r="BB8" t="n" s="6">
        <v>45291.0</v>
      </c>
      <c r="BC8" t="s" s="1">
        <v>8</v>
      </c>
      <c r="BD8" t="s" s="1">
        <v>8</v>
      </c>
      <c r="BE8" t="s" s="1"/>
      <c r="BF8" t="s" s="1"/>
      <c r="BG8" t="s" s="1"/>
      <c r="BH8" t="s" s="1"/>
      <c r="BI8" t="s" s="1">
        <v>84</v>
      </c>
    </row>
    <row r="9" spans="1:61">
      <c r="A9" t="n" s="4">
        <v>4</v>
      </c>
      <c r="B9" s="2">
        <f>HYPERLINK("https://my.zakupivli.pro/remote/dispatcher/state_purchase_view/46887518", "UA-2023-11-22-010041-a")</f>
        <v/>
      </c>
      <c r="C9" s="2">
        <f>HYPERLINK("https://my.zakupivli.pro/remote/dispatcher/state_purchase_lot_view/1115007", "UA-2023-11-22-010041-a-L1")</f>
        <v/>
      </c>
      <c r="D9" t="s" s="1">
        <v>245</v>
      </c>
      <c r="E9" t="s" s="1">
        <v>244</v>
      </c>
      <c r="F9" t="s" s="1">
        <v>28</v>
      </c>
      <c r="G9" t="s" s="1">
        <v>118</v>
      </c>
      <c r="H9" t="s" s="1">
        <v>153</v>
      </c>
      <c r="I9" t="s" s="1">
        <v>236</v>
      </c>
      <c r="J9" t="s" s="1">
        <v>171</v>
      </c>
      <c r="K9" t="s" s="1">
        <v>10</v>
      </c>
      <c r="L9" t="s" s="1">
        <v>142</v>
      </c>
      <c r="M9" t="s" s="1">
        <v>142</v>
      </c>
      <c r="N9" t="s" s="1">
        <v>19</v>
      </c>
      <c r="O9" t="s" s="1">
        <v>9</v>
      </c>
      <c r="P9" t="s" s="1">
        <v>9</v>
      </c>
      <c r="Q9" t="n" s="6">
        <v>45252.0</v>
      </c>
      <c r="R9" t="s" s="1">
        <v>66</v>
      </c>
      <c r="S9" t="s" s="1">
        <v>70</v>
      </c>
      <c r="T9" t="n" s="6">
        <v>45252.0</v>
      </c>
      <c r="U9" t="n" s="6">
        <v>45263.0</v>
      </c>
      <c r="V9" t="n" s="7">
        <v>45264.60372685185</v>
      </c>
      <c r="W9" t="n" s="4">
        <v>3</v>
      </c>
      <c r="X9" t="n" s="8">
        <v>37000.0</v>
      </c>
      <c r="Y9" t="n" s="8">
        <v>37000.0</v>
      </c>
      <c r="Z9" t="n" s="1">
        <v>469.0</v>
      </c>
      <c r="AA9" t="n" s="8">
        <v>78.89</v>
      </c>
      <c r="AB9" t="s" s="1">
        <v>254</v>
      </c>
      <c r="AC9" t="n" s="8">
        <v>185.0</v>
      </c>
      <c r="AD9" t="s" s="1">
        <v>126</v>
      </c>
      <c r="AE9" t="s" s="1">
        <v>236</v>
      </c>
      <c r="AF9" t="s" s="1">
        <v>154</v>
      </c>
      <c r="AG9" t="s" s="1">
        <v>191</v>
      </c>
      <c r="AH9" t="n" s="8">
        <v>33898.86</v>
      </c>
      <c r="AI9" t="n" s="8">
        <v>72.27901918976546</v>
      </c>
      <c r="AJ9" t="s" s="1">
        <v>225</v>
      </c>
      <c r="AK9" t="n" s="8">
        <v>3101.1399999999994</v>
      </c>
      <c r="AL9" t="n" s="8">
        <v>0.08381459459459457</v>
      </c>
      <c r="AM9" t="s" s="1">
        <v>225</v>
      </c>
      <c r="AN9" t="s" s="1">
        <v>102</v>
      </c>
      <c r="AO9" t="s" s="1">
        <v>131</v>
      </c>
      <c r="AP9" t="s" s="1">
        <v>3</v>
      </c>
      <c r="AQ9" t="n" s="8">
        <v>3101.1399999999994</v>
      </c>
      <c r="AR9" t="n" s="8">
        <v>0.08381459459459457</v>
      </c>
      <c r="AS9" s="2">
        <f>HYPERLINK("https://auctions.prozorro.gov.ua/tenders/0f75a33355c34f0fa077a9773d1682d4_f056ceb31a5349adbd2a32c6e6a5ef13")</f>
        <v/>
      </c>
      <c r="AT9" t="n" s="7">
        <v>45265.567705733185</v>
      </c>
      <c r="AU9" t="s" s="1">
        <v>74</v>
      </c>
      <c r="AV9" t="s" s="1">
        <v>76</v>
      </c>
      <c r="AW9" t="s" s="1">
        <v>251</v>
      </c>
      <c r="AX9" t="n" s="7">
        <v>45273.43321256313</v>
      </c>
      <c r="AY9" t="s" s="1">
        <v>81</v>
      </c>
      <c r="AZ9" t="n" s="8">
        <v>33898.86</v>
      </c>
      <c r="BA9" t="s" s="1"/>
      <c r="BB9" t="n" s="6">
        <v>45291.0</v>
      </c>
      <c r="BC9" t="n" s="6">
        <v>45273.0</v>
      </c>
      <c r="BD9" t="n" s="6">
        <v>45273.0</v>
      </c>
      <c r="BE9" t="n" s="7">
        <v>45291.0</v>
      </c>
      <c r="BF9" t="s" s="1">
        <v>256</v>
      </c>
      <c r="BG9" t="s" s="1"/>
      <c r="BH9" t="s" s="1"/>
      <c r="BI9" t="s" s="1">
        <v>103</v>
      </c>
    </row>
    <row r="10" spans="1:61">
      <c r="A10" t="n" s="4">
        <v>5</v>
      </c>
      <c r="B10" s="2">
        <f>HYPERLINK("https://my.zakupivli.pro/remote/dispatcher/state_purchase_view/46171172", "UA-2023-10-25-013751-a")</f>
        <v/>
      </c>
      <c r="C10" s="2">
        <f>HYPERLINK("https://my.zakupivli.pro/remote/dispatcher/state_purchase_lot_view/1085242", "UA-2023-10-25-013751-a-L1")</f>
        <v/>
      </c>
      <c r="D10" t="s" s="1">
        <v>204</v>
      </c>
      <c r="E10" t="s" s="1">
        <v>202</v>
      </c>
      <c r="F10" t="s" s="1">
        <v>28</v>
      </c>
      <c r="G10" t="s" s="1">
        <v>123</v>
      </c>
      <c r="H10" t="s" s="1">
        <v>153</v>
      </c>
      <c r="I10" t="s" s="1">
        <v>236</v>
      </c>
      <c r="J10" t="s" s="1">
        <v>171</v>
      </c>
      <c r="K10" t="s" s="1">
        <v>10</v>
      </c>
      <c r="L10" t="s" s="1">
        <v>142</v>
      </c>
      <c r="M10" t="s" s="1">
        <v>142</v>
      </c>
      <c r="N10" t="s" s="1">
        <v>9</v>
      </c>
      <c r="O10" t="s" s="1">
        <v>9</v>
      </c>
      <c r="P10" t="s" s="1">
        <v>9</v>
      </c>
      <c r="Q10" t="n" s="6">
        <v>45224.0</v>
      </c>
      <c r="R10" t="s" s="1">
        <v>58</v>
      </c>
      <c r="S10" t="s" s="1">
        <v>60</v>
      </c>
      <c r="T10" t="n" s="6">
        <v>45224.0</v>
      </c>
      <c r="U10" t="n" s="6">
        <v>45232.0</v>
      </c>
      <c r="V10" t="n" s="7">
        <v>45232.510034722225</v>
      </c>
      <c r="W10" t="n" s="4">
        <v>3</v>
      </c>
      <c r="X10" t="n" s="8">
        <v>590000.0</v>
      </c>
      <c r="Y10" t="n" s="8">
        <v>590000.0</v>
      </c>
      <c r="Z10" t="n" s="1">
        <v>2.0</v>
      </c>
      <c r="AA10" t="n" s="8">
        <v>295000.0</v>
      </c>
      <c r="AB10" t="s" s="1">
        <v>254</v>
      </c>
      <c r="AC10" t="n" s="8">
        <v>2950.0</v>
      </c>
      <c r="AD10" t="s" s="1">
        <v>126</v>
      </c>
      <c r="AE10" t="s" s="1">
        <v>236</v>
      </c>
      <c r="AF10" t="s" s="1">
        <v>154</v>
      </c>
      <c r="AG10" t="s" s="1">
        <v>191</v>
      </c>
      <c r="AH10" t="n" s="8">
        <v>499000.0</v>
      </c>
      <c r="AI10" t="n" s="8">
        <v>249500.0</v>
      </c>
      <c r="AJ10" t="s" s="1">
        <v>231</v>
      </c>
      <c r="AK10" t="n" s="8">
        <v>91000.0</v>
      </c>
      <c r="AL10" t="n" s="8">
        <v>0.15423728813559323</v>
      </c>
      <c r="AM10" t="s" s="1">
        <v>235</v>
      </c>
      <c r="AN10" t="s" s="1">
        <v>104</v>
      </c>
      <c r="AO10" t="s" s="1">
        <v>125</v>
      </c>
      <c r="AP10" t="s" s="1">
        <v>93</v>
      </c>
      <c r="AQ10" t="n" s="8">
        <v>45000.0</v>
      </c>
      <c r="AR10" t="n" s="8">
        <v>0.07627118644067797</v>
      </c>
      <c r="AS10" s="2">
        <f>HYPERLINK("https://auctions.prozorro.gov.ua/tenders/ba67823693834edead65df0cc943aed1_62cc73e1e2764b3e8af944872de6e72c")</f>
        <v/>
      </c>
      <c r="AT10" t="n" s="7">
        <v>45245.67393422359</v>
      </c>
      <c r="AU10" t="s" s="1">
        <v>65</v>
      </c>
      <c r="AV10" t="s" s="1">
        <v>71</v>
      </c>
      <c r="AW10" t="s" s="1">
        <v>251</v>
      </c>
      <c r="AX10" t="n" s="7">
        <v>45261.561745999934</v>
      </c>
      <c r="AY10" t="s" s="1">
        <v>26</v>
      </c>
      <c r="AZ10" t="n" s="8">
        <v>545000.0</v>
      </c>
      <c r="BA10" t="s" s="1"/>
      <c r="BB10" t="n" s="6">
        <v>45291.0</v>
      </c>
      <c r="BC10" t="n" s="6">
        <v>45261.0</v>
      </c>
      <c r="BD10" t="n" s="6">
        <v>45261.0</v>
      </c>
      <c r="BE10" t="n" s="7">
        <v>45291.0</v>
      </c>
      <c r="BF10" t="s" s="1">
        <v>256</v>
      </c>
      <c r="BG10" t="s" s="1"/>
      <c r="BH10" t="s" s="1"/>
      <c r="BI10" t="s" s="1">
        <v>105</v>
      </c>
    </row>
    <row r="11" spans="1:61">
      <c r="A11" t="n" s="4">
        <v>6</v>
      </c>
      <c r="B11" s="2">
        <f>HYPERLINK("https://my.zakupivli.pro/remote/dispatcher/state_purchase_view/46057055", "UA-2023-10-20-012700-a")</f>
        <v/>
      </c>
      <c r="C11" s="2">
        <f>HYPERLINK("https://my.zakupivli.pro/remote/dispatcher/state_purchase_lot_view/1081238", "UA-2023-10-20-012700-a-L1")</f>
        <v/>
      </c>
      <c r="D11" t="s" s="1">
        <v>247</v>
      </c>
      <c r="E11" t="s" s="1">
        <v>246</v>
      </c>
      <c r="F11" t="s" s="1">
        <v>28</v>
      </c>
      <c r="G11" t="s" s="1">
        <v>88</v>
      </c>
      <c r="H11" t="s" s="1">
        <v>153</v>
      </c>
      <c r="I11" t="s" s="1">
        <v>236</v>
      </c>
      <c r="J11" t="s" s="1">
        <v>171</v>
      </c>
      <c r="K11" t="s" s="1">
        <v>10</v>
      </c>
      <c r="L11" t="s" s="1">
        <v>142</v>
      </c>
      <c r="M11" t="s" s="1">
        <v>142</v>
      </c>
      <c r="N11" t="s" s="1">
        <v>9</v>
      </c>
      <c r="O11" t="s" s="1">
        <v>9</v>
      </c>
      <c r="P11" t="s" s="1">
        <v>9</v>
      </c>
      <c r="Q11" t="n" s="6">
        <v>45219.0</v>
      </c>
      <c r="R11" t="s" s="1">
        <v>56</v>
      </c>
      <c r="S11" t="s" s="1">
        <v>58</v>
      </c>
      <c r="T11" t="n" s="6">
        <v>45219.0</v>
      </c>
      <c r="U11" t="n" s="6">
        <v>45227.0</v>
      </c>
      <c r="V11" t="s" s="1">
        <v>250</v>
      </c>
      <c r="W11" t="n" s="4">
        <v>0</v>
      </c>
      <c r="X11" t="n" s="8">
        <v>625000.0</v>
      </c>
      <c r="Y11" t="n" s="8">
        <v>625000.0</v>
      </c>
      <c r="Z11" t="n" s="1">
        <v>42.0</v>
      </c>
      <c r="AA11" t="n" s="8">
        <v>14880.95</v>
      </c>
      <c r="AB11" t="s" s="1">
        <v>254</v>
      </c>
      <c r="AC11" t="n" s="8">
        <v>3125.0</v>
      </c>
      <c r="AD11" t="s" s="1">
        <v>126</v>
      </c>
      <c r="AE11" t="s" s="1">
        <v>236</v>
      </c>
      <c r="AF11" t="s" s="1">
        <v>154</v>
      </c>
      <c r="AG11" t="s" s="1">
        <v>191</v>
      </c>
      <c r="AH11" t="s" s="1"/>
      <c r="AI11" t="s" s="1"/>
      <c r="AJ11" t="s" s="1"/>
      <c r="AK11" t="s" s="1"/>
      <c r="AL11" t="s" s="1"/>
      <c r="AM11" t="s" s="1"/>
      <c r="AN11" t="s" s="1"/>
      <c r="AO11" t="s" s="1"/>
      <c r="AP11" t="s" s="1"/>
      <c r="AQ11" t="s" s="1"/>
      <c r="AR11" t="s" s="1"/>
      <c r="AS11" t="s" s="2"/>
      <c r="AT11" t="s" s="1"/>
      <c r="AU11" t="s" s="1"/>
      <c r="AV11" t="s" s="1"/>
      <c r="AW11" t="s" s="1">
        <v>252</v>
      </c>
      <c r="AX11" t="n" s="7">
        <v>45227.00044041599</v>
      </c>
      <c r="AY11" t="s" s="1"/>
      <c r="AZ11" t="s" s="1"/>
      <c r="BA11" t="s" s="1"/>
      <c r="BB11" t="n" s="6">
        <v>45291.0</v>
      </c>
      <c r="BC11" t="s" s="1">
        <v>8</v>
      </c>
      <c r="BD11" t="s" s="1">
        <v>8</v>
      </c>
      <c r="BE11" t="s" s="1"/>
      <c r="BF11" t="s" s="1"/>
      <c r="BG11" t="s" s="1"/>
      <c r="BH11" t="s" s="1"/>
      <c r="BI11" t="s" s="1"/>
    </row>
    <row r="12" spans="1:61">
      <c r="A12" t="n" s="4">
        <v>7</v>
      </c>
      <c r="B12" s="2">
        <f>HYPERLINK("https://my.zakupivli.pro/remote/dispatcher/state_purchase_view/46038481", "UA-2023-10-20-004226-a")</f>
        <v/>
      </c>
      <c r="C12" s="2">
        <f>HYPERLINK("https://my.zakupivli.pro/remote/dispatcher/state_purchase_lot_view/1080516", "UA-2023-10-20-004226-a-L1")</f>
        <v/>
      </c>
      <c r="D12" t="s" s="1">
        <v>168</v>
      </c>
      <c r="E12" t="s" s="1">
        <v>173</v>
      </c>
      <c r="F12" t="s" s="1">
        <v>28</v>
      </c>
      <c r="G12" t="s" s="1">
        <v>87</v>
      </c>
      <c r="H12" t="s" s="1">
        <v>153</v>
      </c>
      <c r="I12" t="s" s="1">
        <v>236</v>
      </c>
      <c r="J12" t="s" s="1">
        <v>171</v>
      </c>
      <c r="K12" t="s" s="1">
        <v>10</v>
      </c>
      <c r="L12" t="s" s="1">
        <v>142</v>
      </c>
      <c r="M12" t="s" s="1">
        <v>142</v>
      </c>
      <c r="N12" t="s" s="1">
        <v>9</v>
      </c>
      <c r="O12" t="s" s="1">
        <v>9</v>
      </c>
      <c r="P12" t="s" s="1">
        <v>9</v>
      </c>
      <c r="Q12" t="n" s="6">
        <v>45219.0</v>
      </c>
      <c r="R12" t="s" s="1">
        <v>56</v>
      </c>
      <c r="S12" t="s" s="1">
        <v>58</v>
      </c>
      <c r="T12" t="n" s="6">
        <v>45219.0</v>
      </c>
      <c r="U12" t="n" s="6">
        <v>45227.0</v>
      </c>
      <c r="V12" t="n" s="7">
        <v>45229.599224537036</v>
      </c>
      <c r="W12" t="n" s="4">
        <v>2</v>
      </c>
      <c r="X12" t="n" s="8">
        <v>335000.0</v>
      </c>
      <c r="Y12" t="n" s="8">
        <v>335000.0</v>
      </c>
      <c r="Z12" t="n" s="1">
        <v>470.0</v>
      </c>
      <c r="AA12" t="n" s="8">
        <v>712.77</v>
      </c>
      <c r="AB12" t="s" s="1">
        <v>255</v>
      </c>
      <c r="AC12" t="n" s="8">
        <v>1675.0</v>
      </c>
      <c r="AD12" t="s" s="1">
        <v>126</v>
      </c>
      <c r="AE12" t="s" s="1">
        <v>236</v>
      </c>
      <c r="AF12" t="s" s="1">
        <v>154</v>
      </c>
      <c r="AG12" t="s" s="1">
        <v>191</v>
      </c>
      <c r="AH12" t="n" s="8">
        <v>296500.0</v>
      </c>
      <c r="AI12" t="n" s="8">
        <v>630.8510638297872</v>
      </c>
      <c r="AJ12" t="s" s="1">
        <v>226</v>
      </c>
      <c r="AK12" t="n" s="8">
        <v>38500.0</v>
      </c>
      <c r="AL12" t="n" s="8">
        <v>0.11492537313432835</v>
      </c>
      <c r="AM12" t="s" s="1">
        <v>232</v>
      </c>
      <c r="AN12" t="s" s="1">
        <v>89</v>
      </c>
      <c r="AO12" t="s" s="1">
        <v>132</v>
      </c>
      <c r="AP12" t="s" s="1">
        <v>94</v>
      </c>
      <c r="AQ12" t="n" s="8">
        <v>2945.0</v>
      </c>
      <c r="AR12" t="n" s="8">
        <v>0.008791044776119403</v>
      </c>
      <c r="AS12" s="2">
        <f>HYPERLINK("https://auctions.prozorro.gov.ua/tenders/2d802b63e7eb40ba98e5ed392db5be5c_ba921ee2c25842bfb123a78a2c588558")</f>
        <v/>
      </c>
      <c r="AT12" t="n" s="7">
        <v>45239.37276672574</v>
      </c>
      <c r="AU12" t="s" s="1">
        <v>64</v>
      </c>
      <c r="AV12" t="s" s="1">
        <v>68</v>
      </c>
      <c r="AW12" t="s" s="1">
        <v>251</v>
      </c>
      <c r="AX12" t="n" s="7">
        <v>45259.56079964721</v>
      </c>
      <c r="AY12" t="s" s="1">
        <v>113</v>
      </c>
      <c r="AZ12" t="n" s="8">
        <v>332055.0</v>
      </c>
      <c r="BA12" t="s" s="1"/>
      <c r="BB12" t="n" s="6">
        <v>45291.0</v>
      </c>
      <c r="BC12" t="n" s="6">
        <v>45259.0</v>
      </c>
      <c r="BD12" t="n" s="6">
        <v>45259.0</v>
      </c>
      <c r="BE12" t="n" s="7">
        <v>45291.0</v>
      </c>
      <c r="BF12" t="s" s="1">
        <v>256</v>
      </c>
      <c r="BG12" t="s" s="1"/>
      <c r="BH12" t="s" s="1"/>
      <c r="BI12" t="s" s="1">
        <v>112</v>
      </c>
    </row>
    <row r="13" spans="1:61">
      <c r="A13" t="n" s="4">
        <v>8</v>
      </c>
      <c r="B13" s="2">
        <f>HYPERLINK("https://my.zakupivli.pro/remote/dispatcher/state_purchase_view/45677795", "UA-2023-10-05-013312-a")</f>
        <v/>
      </c>
      <c r="C13" s="2">
        <f>HYPERLINK("https://my.zakupivli.pro/remote/dispatcher/state_purchase_lot_view/1066131", "UA-2023-10-05-013312-a-L1")</f>
        <v/>
      </c>
      <c r="D13" t="s" s="1">
        <v>237</v>
      </c>
      <c r="E13" t="s" s="1">
        <v>152</v>
      </c>
      <c r="F13" t="s" s="1">
        <v>28</v>
      </c>
      <c r="G13" t="s" s="1">
        <v>13</v>
      </c>
      <c r="H13" t="s" s="1">
        <v>153</v>
      </c>
      <c r="I13" t="s" s="1">
        <v>236</v>
      </c>
      <c r="J13" t="s" s="1">
        <v>171</v>
      </c>
      <c r="K13" t="s" s="1">
        <v>10</v>
      </c>
      <c r="L13" t="s" s="1">
        <v>142</v>
      </c>
      <c r="M13" t="s" s="1">
        <v>142</v>
      </c>
      <c r="N13" t="s" s="1">
        <v>9</v>
      </c>
      <c r="O13" t="s" s="1">
        <v>17</v>
      </c>
      <c r="P13" t="s" s="1">
        <v>9</v>
      </c>
      <c r="Q13" t="n" s="6">
        <v>45204.0</v>
      </c>
      <c r="R13" t="s" s="1">
        <v>51</v>
      </c>
      <c r="S13" t="s" s="1">
        <v>62</v>
      </c>
      <c r="T13" t="n" s="6">
        <v>45204.0</v>
      </c>
      <c r="U13" t="n" s="6">
        <v>45237.0</v>
      </c>
      <c r="V13" t="n" s="7">
        <v>45237.48165509259</v>
      </c>
      <c r="W13" t="n" s="4">
        <v>3</v>
      </c>
      <c r="X13" t="n" s="8">
        <v>545000.0</v>
      </c>
      <c r="Y13" t="n" s="8">
        <v>545000.0</v>
      </c>
      <c r="Z13" t="n" s="1">
        <v>40.0</v>
      </c>
      <c r="AA13" t="n" s="8">
        <v>13625.0</v>
      </c>
      <c r="AB13" t="s" s="1">
        <v>257</v>
      </c>
      <c r="AC13" t="n" s="8">
        <v>2725.0</v>
      </c>
      <c r="AD13" t="s" s="1">
        <v>126</v>
      </c>
      <c r="AE13" t="s" s="1">
        <v>236</v>
      </c>
      <c r="AF13" t="s" s="1">
        <v>154</v>
      </c>
      <c r="AG13" t="s" s="1">
        <v>191</v>
      </c>
      <c r="AH13" t="n" s="8">
        <v>449088.0</v>
      </c>
      <c r="AI13" t="n" s="8">
        <v>11227.2</v>
      </c>
      <c r="AJ13" t="s" s="1">
        <v>227</v>
      </c>
      <c r="AK13" t="n" s="8">
        <v>95912.0</v>
      </c>
      <c r="AL13" t="n" s="8">
        <v>0.17598532110091744</v>
      </c>
      <c r="AM13" t="s" s="1">
        <v>227</v>
      </c>
      <c r="AN13" t="s" s="1">
        <v>115</v>
      </c>
      <c r="AO13" t="s" s="1">
        <v>134</v>
      </c>
      <c r="AP13" t="s" s="1">
        <v>4</v>
      </c>
      <c r="AQ13" t="n" s="8">
        <v>95912.0</v>
      </c>
      <c r="AR13" t="n" s="8">
        <v>0.17598532110091744</v>
      </c>
      <c r="AS13" s="2">
        <f>HYPERLINK("https://auctions.prozorro.gov.ua/tenders/7a8e440520414c1faf34e20240b10ae7_8d996a3d2243477595ea07e0f8c30b74")</f>
        <v/>
      </c>
      <c r="AT13" t="n" s="7">
        <v>45238.61005669353</v>
      </c>
      <c r="AU13" t="s" s="1">
        <v>63</v>
      </c>
      <c r="AV13" t="s" s="1">
        <v>67</v>
      </c>
      <c r="AW13" t="s" s="1">
        <v>251</v>
      </c>
      <c r="AX13" t="n" s="7">
        <v>45258.545255242236</v>
      </c>
      <c r="AY13" t="s" s="1">
        <v>124</v>
      </c>
      <c r="AZ13" t="n" s="8">
        <v>449088.0</v>
      </c>
      <c r="BA13" t="s" s="1"/>
      <c r="BB13" t="n" s="6">
        <v>46022.0</v>
      </c>
      <c r="BC13" t="n" s="6">
        <v>45257.0</v>
      </c>
      <c r="BD13" t="n" s="6">
        <v>45257.0</v>
      </c>
      <c r="BE13" t="n" s="7">
        <v>45291.0</v>
      </c>
      <c r="BF13" t="s" s="1">
        <v>256</v>
      </c>
      <c r="BG13" t="s" s="1"/>
      <c r="BH13" t="s" s="1"/>
      <c r="BI13" t="s" s="1">
        <v>116</v>
      </c>
    </row>
    <row r="14" spans="1:61">
      <c r="A14" t="n" s="4">
        <v>9</v>
      </c>
      <c r="B14" s="2">
        <f>HYPERLINK("https://my.zakupivli.pro/remote/dispatcher/state_purchase_view/45622107", "UA-2023-10-04-002955-a")</f>
        <v/>
      </c>
      <c r="C14" s="2">
        <f>HYPERLINK("https://my.zakupivli.pro/remote/dispatcher/state_purchase_lot_view/1063922", "UA-2023-10-04-002955-a-L1")</f>
        <v/>
      </c>
      <c r="D14" t="s" s="1">
        <v>213</v>
      </c>
      <c r="E14" t="s" s="1">
        <v>178</v>
      </c>
      <c r="F14" t="s" s="1">
        <v>28</v>
      </c>
      <c r="G14" t="s" s="1">
        <v>25</v>
      </c>
      <c r="H14" t="s" s="1">
        <v>153</v>
      </c>
      <c r="I14" t="s" s="1">
        <v>236</v>
      </c>
      <c r="J14" t="s" s="1">
        <v>171</v>
      </c>
      <c r="K14" t="s" s="1">
        <v>10</v>
      </c>
      <c r="L14" t="s" s="1">
        <v>142</v>
      </c>
      <c r="M14" t="s" s="1">
        <v>142</v>
      </c>
      <c r="N14" t="s" s="1">
        <v>17</v>
      </c>
      <c r="O14" t="s" s="1">
        <v>9</v>
      </c>
      <c r="P14" t="s" s="1">
        <v>9</v>
      </c>
      <c r="Q14" t="n" s="6">
        <v>45203.0</v>
      </c>
      <c r="R14" t="s" s="1">
        <v>50</v>
      </c>
      <c r="S14" t="s" s="1">
        <v>53</v>
      </c>
      <c r="T14" t="n" s="6">
        <v>45203.0</v>
      </c>
      <c r="U14" t="n" s="6">
        <v>45211.0</v>
      </c>
      <c r="V14" t="s" s="1">
        <v>250</v>
      </c>
      <c r="W14" t="n" s="4">
        <v>1</v>
      </c>
      <c r="X14" t="n" s="8">
        <v>171250.0</v>
      </c>
      <c r="Y14" t="n" s="8">
        <v>171250.0</v>
      </c>
      <c r="Z14" t="s" s="1">
        <v>254</v>
      </c>
      <c r="AA14" t="s" s="1">
        <v>254</v>
      </c>
      <c r="AB14" t="s" s="1">
        <v>254</v>
      </c>
      <c r="AC14" t="n" s="8">
        <v>856.25</v>
      </c>
      <c r="AD14" t="s" s="1">
        <v>126</v>
      </c>
      <c r="AE14" t="s" s="1">
        <v>236</v>
      </c>
      <c r="AF14" t="s" s="1">
        <v>154</v>
      </c>
      <c r="AG14" t="s" s="1">
        <v>191</v>
      </c>
      <c r="AH14" t="n" s="8">
        <v>148998.0</v>
      </c>
      <c r="AI14" t="s" s="1">
        <v>254</v>
      </c>
      <c r="AJ14" t="s" s="1">
        <v>222</v>
      </c>
      <c r="AK14" t="n" s="8">
        <v>22252.0</v>
      </c>
      <c r="AL14" t="n" s="8">
        <v>0.12993868613138687</v>
      </c>
      <c r="AM14" t="s" s="1">
        <v>222</v>
      </c>
      <c r="AN14" t="s" s="1">
        <v>106</v>
      </c>
      <c r="AO14" t="s" s="1">
        <v>20</v>
      </c>
      <c r="AP14" t="s" s="1">
        <v>2</v>
      </c>
      <c r="AQ14" t="n" s="8">
        <v>22252.0</v>
      </c>
      <c r="AR14" t="n" s="8">
        <v>0.12993868613138687</v>
      </c>
      <c r="AS14" t="s" s="2"/>
      <c r="AT14" t="n" s="7">
        <v>45215.49171455552</v>
      </c>
      <c r="AU14" t="s" s="1">
        <v>57</v>
      </c>
      <c r="AV14" t="s" s="1">
        <v>61</v>
      </c>
      <c r="AW14" t="s" s="1">
        <v>251</v>
      </c>
      <c r="AX14" t="n" s="7">
        <v>45224.69881779905</v>
      </c>
      <c r="AY14" t="s" s="1">
        <v>23</v>
      </c>
      <c r="AZ14" t="n" s="8">
        <v>148998.0</v>
      </c>
      <c r="BA14" t="s" s="1"/>
      <c r="BB14" t="n" s="6">
        <v>45291.0</v>
      </c>
      <c r="BC14" t="n" s="6">
        <v>45224.0</v>
      </c>
      <c r="BD14" t="n" s="6">
        <v>45224.0</v>
      </c>
      <c r="BE14" t="n" s="7">
        <v>45291.0</v>
      </c>
      <c r="BF14" t="s" s="1">
        <v>256</v>
      </c>
      <c r="BG14" t="s" s="1"/>
      <c r="BH14" t="s" s="1"/>
      <c r="BI14" t="s" s="1">
        <v>107</v>
      </c>
    </row>
    <row r="15" spans="1:61">
      <c r="A15" t="n" s="4">
        <v>10</v>
      </c>
      <c r="B15" s="2">
        <f>HYPERLINK("https://my.zakupivli.pro/remote/dispatcher/state_purchase_view/45569201", "UA-2023-10-02-006100-a")</f>
        <v/>
      </c>
      <c r="C15" s="2">
        <f>HYPERLINK("https://my.zakupivli.pro/remote/dispatcher/state_purchase_lot_view/1061893", "UA-2023-10-02-006100-a-L1")</f>
        <v/>
      </c>
      <c r="D15" t="s" s="1">
        <v>176</v>
      </c>
      <c r="E15" t="s" s="1">
        <v>248</v>
      </c>
      <c r="F15" t="s" s="1">
        <v>28</v>
      </c>
      <c r="G15" t="s" s="1">
        <v>117</v>
      </c>
      <c r="H15" t="s" s="1">
        <v>153</v>
      </c>
      <c r="I15" t="s" s="1">
        <v>236</v>
      </c>
      <c r="J15" t="s" s="1">
        <v>171</v>
      </c>
      <c r="K15" t="s" s="1">
        <v>10</v>
      </c>
      <c r="L15" t="s" s="1">
        <v>142</v>
      </c>
      <c r="M15" t="s" s="1">
        <v>142</v>
      </c>
      <c r="N15" t="s" s="1">
        <v>9</v>
      </c>
      <c r="O15" t="s" s="1">
        <v>9</v>
      </c>
      <c r="P15" t="s" s="1">
        <v>9</v>
      </c>
      <c r="Q15" t="n" s="6">
        <v>45201.0</v>
      </c>
      <c r="R15" t="s" s="1">
        <v>49</v>
      </c>
      <c r="S15" t="s" s="1">
        <v>52</v>
      </c>
      <c r="T15" t="n" s="6">
        <v>45201.0</v>
      </c>
      <c r="U15" t="n" s="6">
        <v>45209.0</v>
      </c>
      <c r="V15" t="s" s="1">
        <v>250</v>
      </c>
      <c r="W15" t="n" s="4">
        <v>1</v>
      </c>
      <c r="X15" t="n" s="8">
        <v>293000.0</v>
      </c>
      <c r="Y15" t="n" s="8">
        <v>293000.0</v>
      </c>
      <c r="Z15" t="n" s="1">
        <v>650.0</v>
      </c>
      <c r="AA15" t="n" s="8">
        <v>450.77</v>
      </c>
      <c r="AB15" t="s" s="1">
        <v>258</v>
      </c>
      <c r="AC15" t="n" s="8">
        <v>1465.0</v>
      </c>
      <c r="AD15" t="s" s="1">
        <v>126</v>
      </c>
      <c r="AE15" t="s" s="1">
        <v>236</v>
      </c>
      <c r="AF15" t="s" s="1">
        <v>154</v>
      </c>
      <c r="AG15" t="s" s="1">
        <v>191</v>
      </c>
      <c r="AH15" t="n" s="8">
        <v>269061.0</v>
      </c>
      <c r="AI15" t="n" s="8">
        <v>413.94</v>
      </c>
      <c r="AJ15" t="s" s="1">
        <v>223</v>
      </c>
      <c r="AK15" t="n" s="8">
        <v>23939.0</v>
      </c>
      <c r="AL15" t="n" s="8">
        <v>0.08170307167235495</v>
      </c>
      <c r="AM15" t="s" s="1">
        <v>223</v>
      </c>
      <c r="AN15" t="s" s="1">
        <v>82</v>
      </c>
      <c r="AO15" t="s" s="1">
        <v>128</v>
      </c>
      <c r="AP15" t="s" s="1">
        <v>6</v>
      </c>
      <c r="AQ15" t="n" s="8">
        <v>23939.0</v>
      </c>
      <c r="AR15" t="n" s="8">
        <v>0.08170307167235495</v>
      </c>
      <c r="AS15" t="s" s="2"/>
      <c r="AT15" t="n" s="7">
        <v>45209.69006571428</v>
      </c>
      <c r="AU15" t="s" s="1">
        <v>55</v>
      </c>
      <c r="AV15" t="s" s="1">
        <v>59</v>
      </c>
      <c r="AW15" t="s" s="1">
        <v>251</v>
      </c>
      <c r="AX15" t="n" s="7">
        <v>45224.70533901297</v>
      </c>
      <c r="AY15" t="s" s="1">
        <v>22</v>
      </c>
      <c r="AZ15" t="n" s="8">
        <v>269061.0</v>
      </c>
      <c r="BA15" t="s" s="1"/>
      <c r="BB15" t="n" s="6">
        <v>45291.0</v>
      </c>
      <c r="BC15" t="n" s="6">
        <v>45224.0</v>
      </c>
      <c r="BD15" t="n" s="6">
        <v>45224.0</v>
      </c>
      <c r="BE15" t="n" s="7">
        <v>45291.0</v>
      </c>
      <c r="BF15" t="s" s="1">
        <v>256</v>
      </c>
      <c r="BG15" t="s" s="1"/>
      <c r="BH15" t="s" s="1"/>
      <c r="BI15" t="s" s="1">
        <v>83</v>
      </c>
    </row>
    <row r="16" spans="1:61">
      <c r="A16" t="n" s="4">
        <v>11</v>
      </c>
      <c r="B16" s="2">
        <f>HYPERLINK("https://my.zakupivli.pro/remote/dispatcher/state_purchase_view/45158533", "UA-2023-09-13-013666-a")</f>
        <v/>
      </c>
      <c r="C16" s="2">
        <f>HYPERLINK("https://my.zakupivli.pro/remote/dispatcher/state_purchase_lot_view/1045092", "UA-2023-09-13-013666-a-L1")</f>
        <v/>
      </c>
      <c r="D16" t="s" s="1">
        <v>187</v>
      </c>
      <c r="E16" t="s" s="1">
        <v>238</v>
      </c>
      <c r="F16" t="s" s="1">
        <v>28</v>
      </c>
      <c r="G16" t="s" s="1">
        <v>108</v>
      </c>
      <c r="H16" t="s" s="1">
        <v>153</v>
      </c>
      <c r="I16" t="s" s="1">
        <v>236</v>
      </c>
      <c r="J16" t="s" s="1">
        <v>171</v>
      </c>
      <c r="K16" t="s" s="1">
        <v>10</v>
      </c>
      <c r="L16" t="s" s="1">
        <v>142</v>
      </c>
      <c r="M16" t="s" s="1">
        <v>142</v>
      </c>
      <c r="N16" t="s" s="1">
        <v>9</v>
      </c>
      <c r="O16" t="s" s="1">
        <v>9</v>
      </c>
      <c r="P16" t="s" s="1">
        <v>9</v>
      </c>
      <c r="Q16" t="n" s="6">
        <v>45182.0</v>
      </c>
      <c r="R16" t="s" s="1">
        <v>47</v>
      </c>
      <c r="S16" t="s" s="1">
        <v>48</v>
      </c>
      <c r="T16" t="n" s="6">
        <v>45182.0</v>
      </c>
      <c r="U16" t="n" s="6">
        <v>45193.0</v>
      </c>
      <c r="V16" t="s" s="1">
        <v>250</v>
      </c>
      <c r="W16" t="n" s="4">
        <v>1</v>
      </c>
      <c r="X16" t="n" s="8">
        <v>300000.0</v>
      </c>
      <c r="Y16" t="n" s="8">
        <v>300000.0</v>
      </c>
      <c r="Z16" t="n" s="1">
        <v>1.0</v>
      </c>
      <c r="AA16" t="n" s="8">
        <v>300000.0</v>
      </c>
      <c r="AB16" t="s" s="1">
        <v>258</v>
      </c>
      <c r="AC16" t="n" s="8">
        <v>1500.0</v>
      </c>
      <c r="AD16" t="s" s="1">
        <v>126</v>
      </c>
      <c r="AE16" t="s" s="1">
        <v>236</v>
      </c>
      <c r="AF16" t="s" s="1">
        <v>154</v>
      </c>
      <c r="AG16" t="s" s="1">
        <v>191</v>
      </c>
      <c r="AH16" t="n" s="8">
        <v>300000.0</v>
      </c>
      <c r="AI16" t="n" s="8">
        <v>300000.0</v>
      </c>
      <c r="AJ16" t="s" s="1">
        <v>234</v>
      </c>
      <c r="AK16" t="s" s="1"/>
      <c r="AL16" t="s" s="1"/>
      <c r="AM16" t="s" s="1">
        <v>234</v>
      </c>
      <c r="AN16" t="s" s="1">
        <v>100</v>
      </c>
      <c r="AO16" t="s" s="1">
        <v>137</v>
      </c>
      <c r="AP16" t="s" s="1">
        <v>92</v>
      </c>
      <c r="AQ16" t="s" s="1"/>
      <c r="AR16" t="s" s="1"/>
      <c r="AS16" t="s" s="2"/>
      <c r="AT16" t="n" s="7">
        <v>45198.63808526962</v>
      </c>
      <c r="AU16" t="s" s="1">
        <v>51</v>
      </c>
      <c r="AV16" t="s" s="1">
        <v>54</v>
      </c>
      <c r="AW16" t="s" s="1">
        <v>251</v>
      </c>
      <c r="AX16" t="n" s="7">
        <v>45225.43529306706</v>
      </c>
      <c r="AY16" t="s" s="1">
        <v>24</v>
      </c>
      <c r="AZ16" t="n" s="8">
        <v>300000.0</v>
      </c>
      <c r="BA16" t="s" s="1"/>
      <c r="BB16" t="n" s="6">
        <v>45291.0</v>
      </c>
      <c r="BC16" t="n" s="6">
        <v>45225.0</v>
      </c>
      <c r="BD16" t="n" s="6">
        <v>45225.0</v>
      </c>
      <c r="BE16" t="n" s="7">
        <v>45291.0</v>
      </c>
      <c r="BF16" t="s" s="1">
        <v>256</v>
      </c>
      <c r="BG16" t="s" s="1"/>
      <c r="BH16" t="s" s="1"/>
      <c r="BI16" t="s" s="1">
        <v>101</v>
      </c>
    </row>
    <row r="17" spans="1:61">
      <c r="A17" t="n" s="4">
        <v>12</v>
      </c>
      <c r="B17" s="2">
        <f>HYPERLINK("https://my.zakupivli.pro/remote/dispatcher/state_purchase_view/44570098", "UA-2023-08-16-010731-a")</f>
        <v/>
      </c>
      <c r="C17" s="2">
        <f>HYPERLINK("https://my.zakupivli.pro/remote/dispatcher/state_purchase_lot_view/1019703", "UA-2023-08-16-010731-a-L1")</f>
        <v/>
      </c>
      <c r="D17" t="s" s="1">
        <v>165</v>
      </c>
      <c r="E17" t="s" s="1">
        <v>164</v>
      </c>
      <c r="F17" t="s" s="1">
        <v>28</v>
      </c>
      <c r="G17" t="s" s="1">
        <v>15</v>
      </c>
      <c r="H17" t="s" s="1">
        <v>153</v>
      </c>
      <c r="I17" t="s" s="1">
        <v>236</v>
      </c>
      <c r="J17" t="s" s="1">
        <v>171</v>
      </c>
      <c r="K17" t="s" s="1">
        <v>10</v>
      </c>
      <c r="L17" t="s" s="1">
        <v>142</v>
      </c>
      <c r="M17" t="s" s="1">
        <v>142</v>
      </c>
      <c r="N17" t="s" s="1">
        <v>17</v>
      </c>
      <c r="O17" t="s" s="1">
        <v>9</v>
      </c>
      <c r="P17" t="s" s="1">
        <v>9</v>
      </c>
      <c r="Q17" t="n" s="6">
        <v>45154.0</v>
      </c>
      <c r="R17" t="s" s="1">
        <v>44</v>
      </c>
      <c r="S17" t="s" s="1">
        <v>45</v>
      </c>
      <c r="T17" t="n" s="6">
        <v>45154.0</v>
      </c>
      <c r="U17" t="n" s="6">
        <v>45162.0</v>
      </c>
      <c r="V17" t="n" s="7">
        <v>45162.551145833335</v>
      </c>
      <c r="W17" t="n" s="4">
        <v>2</v>
      </c>
      <c r="X17" t="n" s="8">
        <v>9600000.0</v>
      </c>
      <c r="Y17" t="n" s="8">
        <v>9600000.0</v>
      </c>
      <c r="Z17" t="n" s="1">
        <v>1729730.0</v>
      </c>
      <c r="AA17" t="n" s="8">
        <v>5.55</v>
      </c>
      <c r="AB17" t="s" s="1">
        <v>180</v>
      </c>
      <c r="AC17" t="n" s="8">
        <v>48000.0</v>
      </c>
      <c r="AD17" t="s" s="1">
        <v>126</v>
      </c>
      <c r="AE17" t="s" s="1">
        <v>236</v>
      </c>
      <c r="AF17" t="s" s="1">
        <v>154</v>
      </c>
      <c r="AG17" t="s" s="1">
        <v>191</v>
      </c>
      <c r="AH17" t="n" s="8">
        <v>9413398.22</v>
      </c>
      <c r="AI17" t="n" s="8">
        <v>5.442119995606251</v>
      </c>
      <c r="AJ17" t="s" s="1">
        <v>229</v>
      </c>
      <c r="AK17" t="n" s="8">
        <v>186601.77999999933</v>
      </c>
      <c r="AL17" t="n" s="8">
        <v>0.019437685416666597</v>
      </c>
      <c r="AM17" t="s" s="1">
        <v>229</v>
      </c>
      <c r="AN17" t="s" s="1">
        <v>109</v>
      </c>
      <c r="AO17" t="s" s="1">
        <v>135</v>
      </c>
      <c r="AP17" t="s" s="1">
        <v>90</v>
      </c>
      <c r="AQ17" t="n" s="8">
        <v>186601.77999999933</v>
      </c>
      <c r="AR17" t="n" s="8">
        <v>0.019437685416666597</v>
      </c>
      <c r="AS17" s="2">
        <f>HYPERLINK("https://auctions.prozorro.gov.ua/tenders/cefd3fd5e581400789c75c8943bfa82b_f16b189c41974675b20a2ce8251ccd1f")</f>
        <v/>
      </c>
      <c r="AT17" t="n" s="7">
        <v>45166.61770446272</v>
      </c>
      <c r="AU17" t="s" s="1">
        <v>46</v>
      </c>
      <c r="AV17" t="s" s="1">
        <v>47</v>
      </c>
      <c r="AW17" t="s" s="1">
        <v>251</v>
      </c>
      <c r="AX17" t="n" s="7">
        <v>45175.71204592141</v>
      </c>
      <c r="AY17" t="s" s="1">
        <v>18</v>
      </c>
      <c r="AZ17" t="n" s="8">
        <v>9413398.22</v>
      </c>
      <c r="BA17" t="s" s="1"/>
      <c r="BB17" t="n" s="6">
        <v>45291.0</v>
      </c>
      <c r="BC17" t="n" s="6">
        <v>45173.0</v>
      </c>
      <c r="BD17" t="n" s="6">
        <v>45173.0</v>
      </c>
      <c r="BE17" t="n" s="7">
        <v>45291.0</v>
      </c>
      <c r="BF17" t="s" s="1">
        <v>256</v>
      </c>
      <c r="BG17" t="s" s="1"/>
      <c r="BH17" t="s" s="1"/>
      <c r="BI17" t="s" s="1">
        <v>110</v>
      </c>
    </row>
    <row r="18" spans="1:61">
      <c r="A18" t="n" s="4">
        <v>13</v>
      </c>
      <c r="B18" s="2">
        <f>HYPERLINK("https://my.zakupivli.pro/remote/dispatcher/state_purchase_view/44074711", "UA-2023-07-21-009073-a")</f>
        <v/>
      </c>
      <c r="C18" s="2">
        <f>HYPERLINK("https://my.zakupivli.pro/remote/dispatcher/state_purchase_lot_view/999678", "UA-2023-07-21-009073-a-L1")</f>
        <v/>
      </c>
      <c r="D18" t="s" s="1">
        <v>165</v>
      </c>
      <c r="E18" t="s" s="1">
        <v>164</v>
      </c>
      <c r="F18" t="s" s="1">
        <v>28</v>
      </c>
      <c r="G18" t="s" s="1">
        <v>15</v>
      </c>
      <c r="H18" t="s" s="1">
        <v>153</v>
      </c>
      <c r="I18" t="s" s="1">
        <v>236</v>
      </c>
      <c r="J18" t="s" s="1">
        <v>171</v>
      </c>
      <c r="K18" t="s" s="1">
        <v>10</v>
      </c>
      <c r="L18" t="s" s="1">
        <v>142</v>
      </c>
      <c r="M18" t="s" s="1">
        <v>142</v>
      </c>
      <c r="N18" t="s" s="1">
        <v>17</v>
      </c>
      <c r="O18" t="s" s="1">
        <v>9</v>
      </c>
      <c r="P18" t="s" s="1">
        <v>86</v>
      </c>
      <c r="Q18" t="n" s="6">
        <v>45128.0</v>
      </c>
      <c r="R18" t="s" s="1">
        <v>42</v>
      </c>
      <c r="S18" t="s" s="1">
        <v>43</v>
      </c>
      <c r="T18" t="n" s="6">
        <v>45128.0</v>
      </c>
      <c r="U18" t="n" s="6">
        <v>45138.0</v>
      </c>
      <c r="V18" t="n" s="7">
        <v>45138.573912037034</v>
      </c>
      <c r="W18" t="n" s="4">
        <v>2</v>
      </c>
      <c r="X18" t="n" s="8">
        <v>5500000.0</v>
      </c>
      <c r="Y18" t="n" s="8">
        <v>5500000.0</v>
      </c>
      <c r="Z18" t="n" s="1">
        <v>1200000.0</v>
      </c>
      <c r="AA18" t="n" s="8">
        <v>4.58</v>
      </c>
      <c r="AB18" t="s" s="1">
        <v>180</v>
      </c>
      <c r="AC18" t="n" s="8">
        <v>27500.0</v>
      </c>
      <c r="AD18" t="s" s="1">
        <v>126</v>
      </c>
      <c r="AE18" t="s" s="1">
        <v>236</v>
      </c>
      <c r="AF18" t="s" s="1">
        <v>154</v>
      </c>
      <c r="AG18" t="s" s="1">
        <v>191</v>
      </c>
      <c r="AH18" t="n" s="8">
        <v>5396500.0</v>
      </c>
      <c r="AI18" t="n" s="8">
        <v>4.497083333333333</v>
      </c>
      <c r="AJ18" t="s" s="1">
        <v>233</v>
      </c>
      <c r="AK18" t="n" s="8">
        <v>103500.0</v>
      </c>
      <c r="AL18" t="n" s="8">
        <v>0.018818181818181817</v>
      </c>
      <c r="AM18" t="s" s="1"/>
      <c r="AN18" t="s" s="1"/>
      <c r="AO18" t="s" s="1"/>
      <c r="AP18" t="s" s="1"/>
      <c r="AQ18" t="s" s="1"/>
      <c r="AR18" t="s" s="1"/>
      <c r="AS18" s="2">
        <f>HYPERLINK("https://auctions.prozorro.gov.ua/tenders/5cb26a2ed559410f94b732a68de4a906_f16b189c41974675b20a2ce8251ccd1f")</f>
        <v/>
      </c>
      <c r="AT18" t="n" s="7">
        <v>45153.49879772552</v>
      </c>
      <c r="AU18" t="s" s="1"/>
      <c r="AV18" t="s" s="1"/>
      <c r="AW18" t="s" s="1">
        <v>252</v>
      </c>
      <c r="AX18" t="n" s="7">
        <v>45159.00268584766</v>
      </c>
      <c r="AY18" t="s" s="1"/>
      <c r="AZ18" t="s" s="1"/>
      <c r="BA18" t="s" s="1"/>
      <c r="BB18" t="n" s="6">
        <v>45291.0</v>
      </c>
      <c r="BC18" t="s" s="1">
        <v>8</v>
      </c>
      <c r="BD18" t="s" s="1">
        <v>8</v>
      </c>
      <c r="BE18" t="s" s="1"/>
      <c r="BF18" t="s" s="1"/>
      <c r="BG18" t="s" s="1"/>
      <c r="BH18" t="s" s="1"/>
      <c r="BI18" t="s" s="1">
        <v>114</v>
      </c>
    </row>
    <row r="19" spans="1:61">
      <c r="A19" t="n" s="4">
        <v>14</v>
      </c>
      <c r="B19" s="2">
        <f>HYPERLINK("https://my.zakupivli.pro/remote/dispatcher/state_purchase_view/42696662", "UA-2023-05-18-013988-a")</f>
        <v/>
      </c>
      <c r="C19" s="2">
        <f>HYPERLINK("https://my.zakupivli.pro/remote/dispatcher/state_purchase_lot_view/949946", "UA-2023-05-18-013988-a-L1")</f>
        <v/>
      </c>
      <c r="D19" t="s" s="1">
        <v>196</v>
      </c>
      <c r="E19" t="s" s="1">
        <v>175</v>
      </c>
      <c r="F19" t="s" s="1">
        <v>28</v>
      </c>
      <c r="G19" t="s" s="1">
        <v>85</v>
      </c>
      <c r="H19" t="s" s="1">
        <v>153</v>
      </c>
      <c r="I19" t="s" s="1">
        <v>236</v>
      </c>
      <c r="J19" t="s" s="1">
        <v>171</v>
      </c>
      <c r="K19" t="s" s="1">
        <v>10</v>
      </c>
      <c r="L19" t="s" s="1">
        <v>142</v>
      </c>
      <c r="M19" t="s" s="1">
        <v>142</v>
      </c>
      <c r="N19" t="s" s="1">
        <v>27</v>
      </c>
      <c r="O19" t="s" s="1">
        <v>9</v>
      </c>
      <c r="P19" t="s" s="1">
        <v>9</v>
      </c>
      <c r="Q19" t="n" s="6">
        <v>45064.0</v>
      </c>
      <c r="R19" t="s" s="1">
        <v>37</v>
      </c>
      <c r="S19" t="s" s="1">
        <v>38</v>
      </c>
      <c r="T19" t="n" s="6">
        <v>45064.0</v>
      </c>
      <c r="U19" t="n" s="6">
        <v>45072.0</v>
      </c>
      <c r="V19" t="s" s="1">
        <v>250</v>
      </c>
      <c r="W19" t="n" s="4">
        <v>1</v>
      </c>
      <c r="X19" t="n" s="8">
        <v>115000.0</v>
      </c>
      <c r="Y19" t="n" s="8">
        <v>115000.0</v>
      </c>
      <c r="Z19" t="n" s="1">
        <v>2000.0</v>
      </c>
      <c r="AA19" t="n" s="8">
        <v>57.5</v>
      </c>
      <c r="AB19" t="s" s="1">
        <v>253</v>
      </c>
      <c r="AC19" t="n" s="8">
        <v>1150.0</v>
      </c>
      <c r="AD19" t="s" s="1">
        <v>126</v>
      </c>
      <c r="AE19" t="s" s="1">
        <v>236</v>
      </c>
      <c r="AF19" t="s" s="1">
        <v>154</v>
      </c>
      <c r="AG19" t="s" s="1">
        <v>191</v>
      </c>
      <c r="AH19" t="n" s="8">
        <v>115000.0</v>
      </c>
      <c r="AI19" t="n" s="8">
        <v>57.5</v>
      </c>
      <c r="AJ19" t="s" s="1">
        <v>228</v>
      </c>
      <c r="AK19" t="s" s="1"/>
      <c r="AL19" t="s" s="1"/>
      <c r="AM19" t="s" s="1">
        <v>228</v>
      </c>
      <c r="AN19" t="s" s="1">
        <v>96</v>
      </c>
      <c r="AO19" t="s" s="1">
        <v>136</v>
      </c>
      <c r="AP19" t="s" s="1">
        <v>5</v>
      </c>
      <c r="AQ19" t="s" s="1"/>
      <c r="AR19" t="s" s="1"/>
      <c r="AS19" t="s" s="2"/>
      <c r="AT19" t="n" s="7">
        <v>45077.614673257485</v>
      </c>
      <c r="AU19" t="s" s="1">
        <v>40</v>
      </c>
      <c r="AV19" t="s" s="1">
        <v>41</v>
      </c>
      <c r="AW19" t="s" s="1">
        <v>251</v>
      </c>
      <c r="AX19" t="n" s="7">
        <v>45090.706294582735</v>
      </c>
      <c r="AY19" t="s" s="1">
        <v>16</v>
      </c>
      <c r="AZ19" t="n" s="8">
        <v>115000.0</v>
      </c>
      <c r="BA19" t="s" s="1"/>
      <c r="BB19" t="n" s="6">
        <v>45291.0</v>
      </c>
      <c r="BC19" t="n" s="6">
        <v>45090.0</v>
      </c>
      <c r="BD19" t="n" s="6">
        <v>45090.0</v>
      </c>
      <c r="BE19" t="n" s="7">
        <v>45291.0</v>
      </c>
      <c r="BF19" t="s" s="1">
        <v>256</v>
      </c>
      <c r="BG19" t="s" s="1"/>
      <c r="BH19" t="s" s="1"/>
      <c r="BI19" t="s" s="1">
        <v>97</v>
      </c>
    </row>
    <row r="20" spans="1:61">
      <c r="A20" t="n" s="4">
        <v>15</v>
      </c>
      <c r="B20" s="2">
        <f>HYPERLINK("https://my.zakupivli.pro/remote/dispatcher/state_purchase_view/42469287", "UA-2023-05-09-010728-a")</f>
        <v/>
      </c>
      <c r="C20" s="2">
        <f>HYPERLINK("https://my.zakupivli.pro/remote/dispatcher/state_purchase_lot_view/940112", "UA-2023-05-09-010728-a-L1")</f>
        <v/>
      </c>
      <c r="D20" t="s" s="1">
        <v>186</v>
      </c>
      <c r="E20" t="s" s="1">
        <v>185</v>
      </c>
      <c r="F20" t="s" s="1">
        <v>28</v>
      </c>
      <c r="G20" t="s" s="1">
        <v>108</v>
      </c>
      <c r="H20" t="s" s="1">
        <v>153</v>
      </c>
      <c r="I20" t="s" s="1">
        <v>236</v>
      </c>
      <c r="J20" t="s" s="1">
        <v>171</v>
      </c>
      <c r="K20" t="s" s="1">
        <v>10</v>
      </c>
      <c r="L20" t="s" s="1">
        <v>142</v>
      </c>
      <c r="M20" t="s" s="1">
        <v>142</v>
      </c>
      <c r="N20" t="s" s="1">
        <v>9</v>
      </c>
      <c r="O20" t="s" s="1">
        <v>9</v>
      </c>
      <c r="P20" t="s" s="1">
        <v>9</v>
      </c>
      <c r="Q20" t="n" s="6">
        <v>45055.0</v>
      </c>
      <c r="R20" t="s" s="1">
        <v>35</v>
      </c>
      <c r="S20" t="s" s="1">
        <v>36</v>
      </c>
      <c r="T20" t="n" s="6">
        <v>45055.0</v>
      </c>
      <c r="U20" t="n" s="6">
        <v>45063.0</v>
      </c>
      <c r="V20" t="s" s="1">
        <v>250</v>
      </c>
      <c r="W20" t="n" s="4">
        <v>1</v>
      </c>
      <c r="X20" t="n" s="8">
        <v>250000.0</v>
      </c>
      <c r="Y20" t="n" s="8">
        <v>250000.0</v>
      </c>
      <c r="Z20" t="n" s="1">
        <v>8.0</v>
      </c>
      <c r="AA20" t="n" s="8">
        <v>31250.0</v>
      </c>
      <c r="AB20" t="s" s="1">
        <v>254</v>
      </c>
      <c r="AC20" t="n" s="8">
        <v>2500.0</v>
      </c>
      <c r="AD20" t="s" s="1">
        <v>126</v>
      </c>
      <c r="AE20" t="s" s="1">
        <v>236</v>
      </c>
      <c r="AF20" t="s" s="1">
        <v>154</v>
      </c>
      <c r="AG20" t="s" s="1">
        <v>191</v>
      </c>
      <c r="AH20" t="n" s="8">
        <v>249600.0</v>
      </c>
      <c r="AI20" t="n" s="8">
        <v>31200.0</v>
      </c>
      <c r="AJ20" t="s" s="1">
        <v>224</v>
      </c>
      <c r="AK20" t="n" s="8">
        <v>400.0</v>
      </c>
      <c r="AL20" t="n" s="8">
        <v>0.0016</v>
      </c>
      <c r="AM20" t="s" s="1">
        <v>224</v>
      </c>
      <c r="AN20" t="s" s="1">
        <v>119</v>
      </c>
      <c r="AO20" t="s" s="1">
        <v>127</v>
      </c>
      <c r="AP20" t="s" s="1">
        <v>7</v>
      </c>
      <c r="AQ20" t="n" s="8">
        <v>400.0</v>
      </c>
      <c r="AR20" t="n" s="8">
        <v>0.0016</v>
      </c>
      <c r="AS20" t="s" s="2"/>
      <c r="AT20" t="n" s="7">
        <v>45063.5664280261</v>
      </c>
      <c r="AU20" t="s" s="1">
        <v>38</v>
      </c>
      <c r="AV20" t="s" s="1">
        <v>39</v>
      </c>
      <c r="AW20" t="s" s="1">
        <v>251</v>
      </c>
      <c r="AX20" t="n" s="7">
        <v>45076.703871692254</v>
      </c>
      <c r="AY20" t="s" s="1">
        <v>12</v>
      </c>
      <c r="AZ20" t="n" s="8">
        <v>249600.0</v>
      </c>
      <c r="BA20" t="s" s="1"/>
      <c r="BB20" t="n" s="6">
        <v>45291.0</v>
      </c>
      <c r="BC20" t="n" s="6">
        <v>45076.0</v>
      </c>
      <c r="BD20" t="n" s="6">
        <v>45076.0</v>
      </c>
      <c r="BE20" t="n" s="7">
        <v>45291.0</v>
      </c>
      <c r="BF20" t="s" s="1">
        <v>256</v>
      </c>
      <c r="BG20" t="s" s="1"/>
      <c r="BH20" t="s" s="1"/>
      <c r="BI20" t="s" s="1">
        <v>120</v>
      </c>
    </row>
    <row r="21" spans="1:61">
      <c r="A21" t="n" s="4">
        <v>16</v>
      </c>
      <c r="B21" s="2">
        <f>HYPERLINK("https://my.zakupivli.pro/remote/dispatcher/state_purchase_view/41406591", "UA-2023-03-14-010314-a")</f>
        <v/>
      </c>
      <c r="C21" s="2">
        <f>HYPERLINK("https://my.zakupivli.pro/remote/dispatcher/state_purchase_lot_view/893705", "UA-2023-03-14-010314-a-L1")</f>
        <v/>
      </c>
      <c r="D21" t="s" s="1">
        <v>188</v>
      </c>
      <c r="E21" t="s" s="1">
        <v>143</v>
      </c>
      <c r="F21" t="s" s="1">
        <v>28</v>
      </c>
      <c r="G21" t="s" s="1">
        <v>14</v>
      </c>
      <c r="H21" t="s" s="1">
        <v>153</v>
      </c>
      <c r="I21" t="s" s="1">
        <v>236</v>
      </c>
      <c r="J21" t="s" s="1">
        <v>171</v>
      </c>
      <c r="K21" t="s" s="1">
        <v>10</v>
      </c>
      <c r="L21" t="s" s="1">
        <v>142</v>
      </c>
      <c r="M21" t="s" s="1">
        <v>142</v>
      </c>
      <c r="N21" t="s" s="1">
        <v>9</v>
      </c>
      <c r="O21" t="s" s="1">
        <v>9</v>
      </c>
      <c r="P21" t="s" s="1">
        <v>9</v>
      </c>
      <c r="Q21" t="n" s="6">
        <v>44999.0</v>
      </c>
      <c r="R21" t="s" s="1">
        <v>32</v>
      </c>
      <c r="S21" t="s" s="1">
        <v>34</v>
      </c>
      <c r="T21" t="n" s="6">
        <v>44999.0</v>
      </c>
      <c r="U21" t="n" s="6">
        <v>45007.0</v>
      </c>
      <c r="V21" t="s" s="1">
        <v>250</v>
      </c>
      <c r="W21" t="n" s="4">
        <v>0</v>
      </c>
      <c r="X21" t="n" s="8">
        <v>1500000.0</v>
      </c>
      <c r="Y21" t="n" s="8">
        <v>1500000.0</v>
      </c>
      <c r="Z21" t="n" s="1">
        <v>32190.0</v>
      </c>
      <c r="AA21" t="n" s="8">
        <v>46.6</v>
      </c>
      <c r="AB21" t="s" s="1">
        <v>254</v>
      </c>
      <c r="AC21" t="n" s="8">
        <v>15000.0</v>
      </c>
      <c r="AD21" t="s" s="1">
        <v>126</v>
      </c>
      <c r="AE21" t="s" s="1">
        <v>236</v>
      </c>
      <c r="AF21" t="s" s="1">
        <v>154</v>
      </c>
      <c r="AG21" t="s" s="1">
        <v>191</v>
      </c>
      <c r="AH21" t="s" s="1"/>
      <c r="AI21" t="s" s="1"/>
      <c r="AJ21" t="s" s="1"/>
      <c r="AK21" t="s" s="1"/>
      <c r="AL21" t="s" s="1"/>
      <c r="AM21" t="s" s="1"/>
      <c r="AN21" t="s" s="1"/>
      <c r="AO21" t="s" s="1"/>
      <c r="AP21" t="s" s="1"/>
      <c r="AQ21" t="s" s="1"/>
      <c r="AR21" t="s" s="1"/>
      <c r="AS21" t="s" s="2"/>
      <c r="AT21" t="s" s="1"/>
      <c r="AU21" t="s" s="1"/>
      <c r="AV21" t="s" s="1"/>
      <c r="AW21" t="s" s="1">
        <v>252</v>
      </c>
      <c r="AX21" t="n" s="7">
        <v>45007.000359218255</v>
      </c>
      <c r="AY21" t="s" s="1"/>
      <c r="AZ21" t="s" s="1"/>
      <c r="BA21" t="s" s="1"/>
      <c r="BB21" t="n" s="6">
        <v>45291.0</v>
      </c>
      <c r="BC21" t="s" s="1">
        <v>8</v>
      </c>
      <c r="BD21" t="s" s="1">
        <v>8</v>
      </c>
      <c r="BE21" t="s" s="1"/>
      <c r="BF21" t="s" s="1"/>
      <c r="BG21" t="s" s="1"/>
      <c r="BH21" t="s" s="1"/>
      <c r="BI21" t="s" s="1"/>
    </row>
    <row r="22" spans="1:61">
      <c r="A22" t="n" s="4">
        <v>17</v>
      </c>
      <c r="B22" s="2">
        <f>HYPERLINK("https://my.zakupivli.pro/remote/dispatcher/state_purchase_view/40910473", "UA-2023-02-16-011496-a")</f>
        <v/>
      </c>
      <c r="C22" s="2">
        <f>HYPERLINK("https://my.zakupivli.pro/remote/dispatcher/state_purchase_lot_view/874246", "UA-2023-02-16-011496-a-L1")</f>
        <v/>
      </c>
      <c r="D22" t="s" s="1">
        <v>147</v>
      </c>
      <c r="E22" t="s" s="1">
        <v>146</v>
      </c>
      <c r="F22" t="s" s="1">
        <v>28</v>
      </c>
      <c r="G22" t="s" s="1">
        <v>21</v>
      </c>
      <c r="H22" t="s" s="1">
        <v>153</v>
      </c>
      <c r="I22" t="s" s="1">
        <v>236</v>
      </c>
      <c r="J22" t="s" s="1">
        <v>171</v>
      </c>
      <c r="K22" t="s" s="1">
        <v>10</v>
      </c>
      <c r="L22" t="s" s="1">
        <v>142</v>
      </c>
      <c r="M22" t="s" s="1">
        <v>142</v>
      </c>
      <c r="N22" t="s" s="1">
        <v>9</v>
      </c>
      <c r="O22" t="s" s="1">
        <v>9</v>
      </c>
      <c r="P22" t="s" s="1">
        <v>9</v>
      </c>
      <c r="Q22" t="n" s="6">
        <v>44973.0</v>
      </c>
      <c r="R22" t="s" s="1">
        <v>29</v>
      </c>
      <c r="S22" t="s" s="1">
        <v>30</v>
      </c>
      <c r="T22" t="n" s="6">
        <v>44973.0</v>
      </c>
      <c r="U22" t="n" s="6">
        <v>44981.0</v>
      </c>
      <c r="V22" t="s" s="1">
        <v>250</v>
      </c>
      <c r="W22" t="n" s="4">
        <v>1</v>
      </c>
      <c r="X22" t="n" s="8">
        <v>300000.0</v>
      </c>
      <c r="Y22" t="n" s="8">
        <v>300000.0</v>
      </c>
      <c r="Z22" t="n" s="1">
        <v>19.0</v>
      </c>
      <c r="AA22" t="n" s="8">
        <v>15789.47</v>
      </c>
      <c r="AB22" t="s" s="1">
        <v>257</v>
      </c>
      <c r="AC22" t="n" s="8">
        <v>3000.0</v>
      </c>
      <c r="AD22" t="s" s="1">
        <v>126</v>
      </c>
      <c r="AE22" t="s" s="1">
        <v>236</v>
      </c>
      <c r="AF22" t="s" s="1">
        <v>154</v>
      </c>
      <c r="AG22" t="s" s="1">
        <v>191</v>
      </c>
      <c r="AH22" t="n" s="8">
        <v>250757.82</v>
      </c>
      <c r="AI22" t="n" s="8">
        <v>13197.78</v>
      </c>
      <c r="AJ22" t="s" s="1">
        <v>230</v>
      </c>
      <c r="AK22" t="n" s="8">
        <v>49242.17999999999</v>
      </c>
      <c r="AL22" t="n" s="8">
        <v>0.16414059999999997</v>
      </c>
      <c r="AM22" t="s" s="1">
        <v>230</v>
      </c>
      <c r="AN22" t="s" s="1">
        <v>98</v>
      </c>
      <c r="AO22" t="s" s="1">
        <v>133</v>
      </c>
      <c r="AP22" t="s" s="1">
        <v>91</v>
      </c>
      <c r="AQ22" t="n" s="8">
        <v>49242.17999999999</v>
      </c>
      <c r="AR22" t="n" s="8">
        <v>0.16414059999999997</v>
      </c>
      <c r="AS22" t="s" s="2"/>
      <c r="AT22" t="n" s="7">
        <v>44984.574189012324</v>
      </c>
      <c r="AU22" t="s" s="1">
        <v>31</v>
      </c>
      <c r="AV22" t="s" s="1">
        <v>33</v>
      </c>
      <c r="AW22" t="s" s="1">
        <v>251</v>
      </c>
      <c r="AX22" t="n" s="7">
        <v>45000.6611371659</v>
      </c>
      <c r="AY22" t="s" s="1">
        <v>11</v>
      </c>
      <c r="AZ22" t="n" s="8">
        <v>250757.82</v>
      </c>
      <c r="BA22" t="s" s="1"/>
      <c r="BB22" t="n" s="6">
        <v>45291.0</v>
      </c>
      <c r="BC22" t="n" s="6">
        <v>45000.0</v>
      </c>
      <c r="BD22" t="n" s="6">
        <v>45000.0</v>
      </c>
      <c r="BE22" t="n" s="7">
        <v>45291.0</v>
      </c>
      <c r="BF22" t="s" s="1">
        <v>256</v>
      </c>
      <c r="BG22" t="s" s="1"/>
      <c r="BH22" t="s" s="1"/>
      <c r="BI22" t="s" s="1">
        <v>99</v>
      </c>
    </row>
    <row r="23" spans="1:61">
      <c r="A23" t="s" s="1">
        <v>170</v>
      </c>
    </row>
  </sheetData>
  <autoFilter ref="A5:BI22"/>
  <hyperlinks>
    <hyperlink display="mailto:report-feedback@zakupivli.pro" ref="A2" r:id="rId1"/>
    <hyperlink display="https://my.zakupivli.pro/remote/dispatcher/state_purchase_view/48113410" ref="B6" r:id="rId2"/>
    <hyperlink display="https://my.zakupivli.pro/remote/dispatcher/state_purchase_lot_view/1165091" ref="C6" r:id="rId3"/>
    <hyperlink display="https://auctions.prozorro.gov.ua/tenders/858d1c7c037147ed866a84d1d430bce9_bd27fad2e6f945afb33ce198fc4769b0" ref="AS6" r:id="rId4"/>
    <hyperlink display="https://my.zakupivli.pro/remote/dispatcher/state_purchase_view/47416000" ref="B7" r:id="rId5"/>
    <hyperlink display="https://my.zakupivli.pro/remote/dispatcher/state_purchase_lot_view/1139416" ref="C7" r:id="rId6"/>
    <hyperlink display="https://my.zakupivli.pro/remote/dispatcher/state_purchase_view/47012020" ref="B8" r:id="rId7"/>
    <hyperlink display="https://my.zakupivli.pro/remote/dispatcher/state_purchase_lot_view/1120559" ref="C8" r:id="rId8"/>
    <hyperlink display="https://my.zakupivli.pro/remote/dispatcher/state_purchase_view/46887518" ref="B9" r:id="rId9"/>
    <hyperlink display="https://my.zakupivli.pro/remote/dispatcher/state_purchase_lot_view/1115007" ref="C9" r:id="rId10"/>
    <hyperlink display="https://auctions.prozorro.gov.ua/tenders/0f75a33355c34f0fa077a9773d1682d4_f056ceb31a5349adbd2a32c6e6a5ef13" ref="AS9" r:id="rId11"/>
    <hyperlink display="https://my.zakupivli.pro/remote/dispatcher/state_purchase_view/46171172" ref="B10" r:id="rId12"/>
    <hyperlink display="https://my.zakupivli.pro/remote/dispatcher/state_purchase_lot_view/1085242" ref="C10" r:id="rId13"/>
    <hyperlink display="https://auctions.prozorro.gov.ua/tenders/ba67823693834edead65df0cc943aed1_62cc73e1e2764b3e8af944872de6e72c" ref="AS10" r:id="rId14"/>
    <hyperlink display="https://my.zakupivli.pro/remote/dispatcher/state_purchase_view/46057055" ref="B11" r:id="rId15"/>
    <hyperlink display="https://my.zakupivli.pro/remote/dispatcher/state_purchase_lot_view/1081238" ref="C11" r:id="rId16"/>
    <hyperlink display="https://my.zakupivli.pro/remote/dispatcher/state_purchase_view/46038481" ref="B12" r:id="rId17"/>
    <hyperlink display="https://my.zakupivli.pro/remote/dispatcher/state_purchase_lot_view/1080516" ref="C12" r:id="rId18"/>
    <hyperlink display="https://auctions.prozorro.gov.ua/tenders/2d802b63e7eb40ba98e5ed392db5be5c_ba921ee2c25842bfb123a78a2c588558" ref="AS12" r:id="rId19"/>
    <hyperlink display="https://my.zakupivli.pro/remote/dispatcher/state_purchase_view/45677795" ref="B13" r:id="rId20"/>
    <hyperlink display="https://my.zakupivli.pro/remote/dispatcher/state_purchase_lot_view/1066131" ref="C13" r:id="rId21"/>
    <hyperlink display="https://auctions.prozorro.gov.ua/tenders/7a8e440520414c1faf34e20240b10ae7_8d996a3d2243477595ea07e0f8c30b74" ref="AS13" r:id="rId22"/>
    <hyperlink display="https://my.zakupivli.pro/remote/dispatcher/state_purchase_view/45622107" ref="B14" r:id="rId23"/>
    <hyperlink display="https://my.zakupivli.pro/remote/dispatcher/state_purchase_lot_view/1063922" ref="C14" r:id="rId24"/>
    <hyperlink display="https://my.zakupivli.pro/remote/dispatcher/state_purchase_view/45569201" ref="B15" r:id="rId25"/>
    <hyperlink display="https://my.zakupivli.pro/remote/dispatcher/state_purchase_lot_view/1061893" ref="C15" r:id="rId26"/>
    <hyperlink display="https://my.zakupivli.pro/remote/dispatcher/state_purchase_view/45158533" ref="B16" r:id="rId27"/>
    <hyperlink display="https://my.zakupivli.pro/remote/dispatcher/state_purchase_lot_view/1045092" ref="C16" r:id="rId28"/>
    <hyperlink display="https://my.zakupivli.pro/remote/dispatcher/state_purchase_view/44570098" ref="B17" r:id="rId29"/>
    <hyperlink display="https://my.zakupivli.pro/remote/dispatcher/state_purchase_lot_view/1019703" ref="C17" r:id="rId30"/>
    <hyperlink display="https://auctions.prozorro.gov.ua/tenders/cefd3fd5e581400789c75c8943bfa82b_f16b189c41974675b20a2ce8251ccd1f" ref="AS17" r:id="rId31"/>
    <hyperlink display="https://my.zakupivli.pro/remote/dispatcher/state_purchase_view/44074711" ref="B18" r:id="rId32"/>
    <hyperlink display="https://my.zakupivli.pro/remote/dispatcher/state_purchase_lot_view/999678" ref="C18" r:id="rId33"/>
    <hyperlink display="https://auctions.prozorro.gov.ua/tenders/5cb26a2ed559410f94b732a68de4a906_f16b189c41974675b20a2ce8251ccd1f" ref="AS18" r:id="rId34"/>
    <hyperlink display="https://my.zakupivli.pro/remote/dispatcher/state_purchase_view/42696662" ref="B19" r:id="rId35"/>
    <hyperlink display="https://my.zakupivli.pro/remote/dispatcher/state_purchase_lot_view/949946" ref="C19" r:id="rId36"/>
    <hyperlink display="https://my.zakupivli.pro/remote/dispatcher/state_purchase_view/42469287" ref="B20" r:id="rId37"/>
    <hyperlink display="https://my.zakupivli.pro/remote/dispatcher/state_purchase_lot_view/940112" ref="C20" r:id="rId38"/>
    <hyperlink display="https://my.zakupivli.pro/remote/dispatcher/state_purchase_view/41406591" ref="B21" r:id="rId39"/>
    <hyperlink display="https://my.zakupivli.pro/remote/dispatcher/state_purchase_lot_view/893705" ref="C21" r:id="rId40"/>
    <hyperlink display="https://my.zakupivli.pro/remote/dispatcher/state_purchase_view/40910473" ref="B22" r:id="rId41"/>
    <hyperlink display="https://my.zakupivli.pro/remote/dispatcher/state_purchase_lot_view/874246" ref="C22" r:id="rId42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2025-11-07T08:40:26Z</dcterms:created>
  <dcterms:modified xmlns:dcterms="http://purl.org/dc/terms/" xmlns:xsi="http://www.w3.org/2001/XMLSchema-instance" xsi:type="dcterms:W3CDTF">2025-11-07T08:40:26Z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